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-EC1-3143\Documents\Energia solar\"/>
    </mc:Choice>
  </mc:AlternateContent>
  <bookViews>
    <workbookView xWindow="0" yWindow="0" windowWidth="20490" windowHeight="7755"/>
  </bookViews>
  <sheets>
    <sheet name="CALCULADOR" sheetId="1" r:id="rId1"/>
    <sheet name="HORAS DE INCIDENCIA SOLAR" sheetId="2" r:id="rId2"/>
    <sheet name="KIT1K" sheetId="3" state="hidden" r:id="rId3"/>
    <sheet name="KIT2K" sheetId="4" state="hidden" r:id="rId4"/>
    <sheet name="KIT5K" sheetId="5" state="hidden" r:id="rId5"/>
    <sheet name="KIT35K" sheetId="6" state="hidden" r:id="rId6"/>
    <sheet name="CABLE DC" sheetId="7" state="hidden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/>
  <c r="F24" i="1" s="1"/>
  <c r="C18" i="1"/>
  <c r="C17" i="1"/>
  <c r="C16" i="1"/>
  <c r="F17" i="1" l="1"/>
  <c r="D9" i="7" l="1"/>
  <c r="D7" i="7"/>
  <c r="D11" i="7" s="1"/>
  <c r="D13" i="7" s="1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F19" i="1"/>
  <c r="F21" i="1" s="1"/>
  <c r="C11" i="1"/>
  <c r="C13" i="1" s="1"/>
  <c r="C15" i="1" s="1"/>
  <c r="F18" i="1" l="1"/>
  <c r="C12" i="1"/>
</calcChain>
</file>

<file path=xl/sharedStrings.xml><?xml version="1.0" encoding="utf-8"?>
<sst xmlns="http://schemas.openxmlformats.org/spreadsheetml/2006/main" count="387" uniqueCount="162">
  <si>
    <t>CALCULO DE INTERCONEXIÓN A LA RED ELÉCTRICA.</t>
  </si>
  <si>
    <t xml:space="preserve">PERIODO DE FACTURACION </t>
  </si>
  <si>
    <t>KITEPIG1K 220 VCA</t>
  </si>
  <si>
    <t>ENERO</t>
  </si>
  <si>
    <t>KITEPIG2K 220 VCA</t>
  </si>
  <si>
    <t>MARZO</t>
  </si>
  <si>
    <t>KITEPIG5K 220 VCA</t>
  </si>
  <si>
    <t>MAYO</t>
  </si>
  <si>
    <t>KITEPIG35K 480 VCA</t>
  </si>
  <si>
    <t>JULIO</t>
  </si>
  <si>
    <t>SEPTIEMBRE</t>
  </si>
  <si>
    <t>NOVIEMBRE</t>
  </si>
  <si>
    <t xml:space="preserve">CONSUMO TOTAL </t>
  </si>
  <si>
    <t>PROMEDIO BIMESTRAL</t>
  </si>
  <si>
    <t>PROMEDIO DIARIO</t>
  </si>
  <si>
    <t>ESTADO DE LA REP. MEXICANA.</t>
  </si>
  <si>
    <t>CAPACIDAD DEL INVERSOR kWp .</t>
  </si>
  <si>
    <t>FEBRERO</t>
  </si>
  <si>
    <t>ABRIL</t>
  </si>
  <si>
    <t>JUNIO</t>
  </si>
  <si>
    <t>AGOSTO</t>
  </si>
  <si>
    <t>OCTUBRE</t>
  </si>
  <si>
    <t>DICIEMBRE</t>
  </si>
  <si>
    <t>NASA Surface meteorology and Solar Energy</t>
  </si>
  <si>
    <t>HORAS PICO SOLARES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</si>
  <si>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</si>
  <si>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</si>
  <si>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</si>
  <si>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</si>
  <si>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</si>
  <si>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</si>
  <si>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</si>
  <si>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</si>
  <si>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</si>
  <si>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</si>
  <si>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</si>
  <si>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</si>
  <si>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INCIDENCIA SOLAR PROMEDIO DIARIO ANUAL kWh/m2/d</t>
  </si>
  <si>
    <t>B.C NORTE</t>
  </si>
  <si>
    <t>B.C SUR</t>
  </si>
  <si>
    <t xml:space="preserve">SONORA </t>
  </si>
  <si>
    <t>CHIHUAHUA</t>
  </si>
  <si>
    <t>SINALOA</t>
  </si>
  <si>
    <t>DURANGO</t>
  </si>
  <si>
    <t>NAYARIT</t>
  </si>
  <si>
    <t>ZACATECAS</t>
  </si>
  <si>
    <t>COAHUILA</t>
  </si>
  <si>
    <t>NUEVO LEON</t>
  </si>
  <si>
    <t>TAMAULIPAS</t>
  </si>
  <si>
    <t>SAN LUIS POTOSI</t>
  </si>
  <si>
    <t>AGUASCALIENTES</t>
  </si>
  <si>
    <t>JALISCO</t>
  </si>
  <si>
    <t>COLIMA</t>
  </si>
  <si>
    <t>GUANAJUATO</t>
  </si>
  <si>
    <t>QUERETARO</t>
  </si>
  <si>
    <t>VERACRUZ</t>
  </si>
  <si>
    <t>HIDALGO</t>
  </si>
  <si>
    <t>MORELOS</t>
  </si>
  <si>
    <t>MICHOACAN</t>
  </si>
  <si>
    <t>MÉXICO DF</t>
  </si>
  <si>
    <t>ESTADO DE MÉXICO</t>
  </si>
  <si>
    <t>GUERRERO</t>
  </si>
  <si>
    <t>TLAXCALA</t>
  </si>
  <si>
    <t>PUEBLA</t>
  </si>
  <si>
    <t>OAXACA</t>
  </si>
  <si>
    <t>TABASCO</t>
  </si>
  <si>
    <t>CHIAPAS</t>
  </si>
  <si>
    <t>CAMPECHE</t>
  </si>
  <si>
    <t>QUINTANA ROO</t>
  </si>
  <si>
    <t>YUCATAN</t>
  </si>
  <si>
    <t>KITS</t>
  </si>
  <si>
    <t>EST. REP. MEX.</t>
  </si>
  <si>
    <t xml:space="preserve"> Descripción</t>
  </si>
  <si>
    <t>Inversor de 5000 W 220Vca. interconexión a la red eléctrica.</t>
  </si>
  <si>
    <t>Gabinete plastico.</t>
  </si>
  <si>
    <t>Cable 8 AWG color rojo.</t>
  </si>
  <si>
    <t>Cantidad</t>
  </si>
  <si>
    <t>Modelo</t>
  </si>
  <si>
    <t>EPIG5K</t>
  </si>
  <si>
    <t>TXG0138</t>
  </si>
  <si>
    <t>SLY296BLK</t>
  </si>
  <si>
    <t>SLY296RED</t>
  </si>
  <si>
    <t>SLY296WHT</t>
  </si>
  <si>
    <t>SLY296GRN</t>
  </si>
  <si>
    <t>Cable 8 AWG color negro.</t>
  </si>
  <si>
    <t>Cable 8 AWG color blanco.</t>
  </si>
  <si>
    <t>Cable 8 AWG color verde. </t>
  </si>
  <si>
    <t>Conector MC4.</t>
  </si>
  <si>
    <t>EPIG1K</t>
  </si>
  <si>
    <t>Modulo FV. 250 W.</t>
  </si>
  <si>
    <t>Inversor de 1000 W 220Vca. interconexión a la red eléctrica.</t>
  </si>
  <si>
    <t>Montaje para 4 modulos.</t>
  </si>
  <si>
    <t>OPCIONAL</t>
  </si>
  <si>
    <t>ACP-200-BWM</t>
  </si>
  <si>
    <t>Gabinete para exterior</t>
  </si>
  <si>
    <t>Supesor de picos 240VAC.</t>
  </si>
  <si>
    <t>VARI-GOUND/SINT</t>
  </si>
  <si>
    <t>Electrodo para tierra fisica.</t>
  </si>
  <si>
    <t>EPIG2K</t>
  </si>
  <si>
    <t>EPIG35K</t>
  </si>
  <si>
    <t>Inversor de 35000 W 460Vca. interconexión a la red eléctrica.</t>
  </si>
  <si>
    <t>Inversor de 2000 W 220Vca. interconexión a la red eléctrica.</t>
  </si>
  <si>
    <t>INICIO</t>
  </si>
  <si>
    <t>INCIDENCIA</t>
  </si>
  <si>
    <t>CABLE ENTRE ELEMENTOS:</t>
  </si>
  <si>
    <t>Paneles - Controlador</t>
  </si>
  <si>
    <t>Baterias - Inversor</t>
  </si>
  <si>
    <t>Otros</t>
  </si>
  <si>
    <t>Controlador - Baterias</t>
  </si>
  <si>
    <t>Iluminacion</t>
  </si>
  <si>
    <t>Porcentaje aceptable de caida</t>
  </si>
  <si>
    <t>Material</t>
  </si>
  <si>
    <t>Cobre</t>
  </si>
  <si>
    <t>Aluminio</t>
  </si>
  <si>
    <t>INGRESE LA LONGITUD DEL CABLE:</t>
  </si>
  <si>
    <t>Constante de Material</t>
  </si>
  <si>
    <t>INGRESE EL AMPERAJE:</t>
  </si>
  <si>
    <t>SELECCIONE EL MATERIAL:</t>
  </si>
  <si>
    <t>Caida Admitida</t>
  </si>
  <si>
    <t>mm2</t>
  </si>
  <si>
    <t>Diamentro Recomendado mm2</t>
  </si>
  <si>
    <t>AWG</t>
  </si>
  <si>
    <t>1/0</t>
  </si>
  <si>
    <t>2/0</t>
  </si>
  <si>
    <t>3/0</t>
  </si>
  <si>
    <t>CONSUMO BIMESTRAL KW/H</t>
  </si>
  <si>
    <t>CALCULADOR DE CABLE</t>
  </si>
  <si>
    <t>INGRESE EL VOLTAJE:</t>
  </si>
  <si>
    <t>EPL26024</t>
  </si>
  <si>
    <t>TSM325PE14A</t>
  </si>
  <si>
    <t>Modulo FV. 325 W.</t>
  </si>
  <si>
    <t>EPLGM012X2</t>
  </si>
  <si>
    <t>EPLGM012X4</t>
  </si>
  <si>
    <t>Montaje para 8 modulos.</t>
  </si>
  <si>
    <t>SISTEMA DE 5K CON PANELES DE 260W</t>
  </si>
  <si>
    <t>SISTEMA DE 5K CON PANELES DE 325W</t>
  </si>
  <si>
    <t>Modulo FV. 260 W.</t>
  </si>
  <si>
    <t>SISTEMA DE 1K CON PANELES DE 260W</t>
  </si>
  <si>
    <t>SISTEMA DE 1K CON PANELES DE 325W</t>
  </si>
  <si>
    <t>KITEPIG1K</t>
  </si>
  <si>
    <t>KITEPIG1K340</t>
  </si>
  <si>
    <t>KITEPIG2K</t>
  </si>
  <si>
    <t>KITEPIG2K340</t>
  </si>
  <si>
    <t>SISTEMA DE 2K CON PANELES DE 260W</t>
  </si>
  <si>
    <t>SISTEMA DE 2K CON PANELES DE 325W</t>
  </si>
  <si>
    <t>KITEPIG5K</t>
  </si>
  <si>
    <t>KITEPIG5K340</t>
  </si>
  <si>
    <t>EPL01</t>
  </si>
  <si>
    <t>KITEPIG35K</t>
  </si>
  <si>
    <t>KITEPIG35K340</t>
  </si>
  <si>
    <t>SISTEMA DE 35K CON PANELES DE 325W</t>
  </si>
  <si>
    <t>SISTEMA DE 35K CON PANELES DE 260W</t>
  </si>
  <si>
    <t>CONSUMO MENSUAL KW/H</t>
  </si>
  <si>
    <t xml:space="preserve">1.- Llenar los datos de cualquiera de las 2 tablas basandonos en el desglose del recibo de luz (parte trasera). </t>
  </si>
  <si>
    <t>2.- Presionar la el recuadro "INCIDENCIA", buscar el valor promedio correspondiente al estado y colocarlo en la casilla "ESTADO DE LA REP. MEXICANA".</t>
  </si>
  <si>
    <t>4.- Seleccionar el kit correspondiente al valor.</t>
  </si>
  <si>
    <t>3.- Tomar el valor proporcionado en la casilla "CAPACIDAD DEL INVERSORr" y redondear el valor a 1, 2 o 5.</t>
  </si>
  <si>
    <t>INSTRUCCONES</t>
  </si>
  <si>
    <t xml:space="preserve">
Cualquier cambio en las cantidades o dispositivos de este sistema, puede afectar el correcto funcionamiento.
Se recomienda leer los instructivos de cada dispositivo.
</t>
  </si>
  <si>
    <t>CANTIDAD DE MODULOS FV 330 W.</t>
  </si>
  <si>
    <t>CANTIDAD DE MODULOS FV 450 W.</t>
  </si>
  <si>
    <t>CANTIDAD DE MODULOS FV 540 W (verificar tolerancias del inversor)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</si>
</sst>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2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FD91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Protection="1">
      <protection locked="0"/>
    </xf>
    <xf numFmtId="0" fontId="0" fillId="2" borderId="1" xfId="0" applyFont="1" applyFill="1" applyBorder="1" applyProtection="1"/>
    <xf numFmtId="0" fontId="0" fillId="0" borderId="0" xfId="0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1" fontId="2" fillId="2" borderId="1" xfId="0" applyNumberFormat="1" applyFont="1" applyFill="1" applyBorder="1" applyAlignment="1" applyProtection="1">
      <alignment horizontal="center"/>
    </xf>
    <xf numFmtId="0" fontId="0" fillId="5" borderId="1" xfId="0" applyFill="1" applyBorder="1"/>
    <xf numFmtId="0" fontId="3" fillId="0" borderId="0" xfId="0" applyFont="1" applyProtection="1">
      <protection locked="0"/>
    </xf>
    <xf numFmtId="2" fontId="0" fillId="0" borderId="0" xfId="0" applyNumberFormat="1"/>
    <xf numFmtId="2" fontId="0" fillId="3" borderId="1" xfId="0" applyNumberFormat="1" applyFill="1" applyBorder="1" applyAlignment="1" applyProtection="1">
      <alignment horizontal="center" vertical="center"/>
    </xf>
    <xf numFmtId="0" fontId="6" fillId="4" borderId="1" xfId="0" applyFont="1" applyFill="1" applyBorder="1"/>
    <xf numFmtId="0" fontId="1" fillId="4" borderId="1" xfId="0" applyFont="1" applyFill="1" applyBorder="1"/>
    <xf numFmtId="0" fontId="0" fillId="5" borderId="1" xfId="0" applyFill="1" applyBorder="1" applyAlignment="1">
      <alignment horizontal="center"/>
    </xf>
    <xf numFmtId="1" fontId="0" fillId="5" borderId="1" xfId="0" applyNumberFormat="1" applyFont="1" applyFill="1" applyBorder="1" applyAlignment="1" applyProtection="1">
      <alignment horizontal="center"/>
      <protection locked="0"/>
    </xf>
    <xf numFmtId="2" fontId="0" fillId="5" borderId="1" xfId="0" applyNumberFormat="1" applyFont="1" applyFill="1" applyBorder="1" applyAlignment="1" applyProtection="1">
      <alignment horizontal="center"/>
      <protection locked="0"/>
    </xf>
    <xf numFmtId="0" fontId="5" fillId="5" borderId="1" xfId="1" applyFill="1" applyBorder="1" applyAlignment="1" applyProtection="1">
      <alignment horizontal="center" vertical="center"/>
    </xf>
    <xf numFmtId="2" fontId="5" fillId="6" borderId="0" xfId="1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1" fontId="0" fillId="0" borderId="21" xfId="0" applyNumberFormat="1" applyFill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9" borderId="1" xfId="0" applyFont="1" applyFill="1" applyBorder="1" applyProtection="1"/>
    <xf numFmtId="0" fontId="1" fillId="9" borderId="1" xfId="0" applyFont="1" applyFill="1" applyBorder="1" applyAlignment="1" applyProtection="1">
      <alignment horizontal="center" vertical="center"/>
    </xf>
    <xf numFmtId="0" fontId="1" fillId="9" borderId="5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2" fillId="7" borderId="0" xfId="0" applyFont="1" applyFill="1"/>
    <xf numFmtId="0" fontId="2" fillId="7" borderId="0" xfId="0" applyFont="1" applyFill="1" applyProtection="1">
      <protection locked="0"/>
    </xf>
    <xf numFmtId="0" fontId="1" fillId="9" borderId="9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1" fillId="9" borderId="16" xfId="0" applyFont="1" applyFill="1" applyBorder="1" applyAlignment="1" applyProtection="1">
      <alignment horizontal="center" vertical="center"/>
    </xf>
    <xf numFmtId="0" fontId="1" fillId="9" borderId="17" xfId="0" applyFont="1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0" fillId="8" borderId="19" xfId="0" applyFill="1" applyBorder="1" applyAlignment="1" applyProtection="1">
      <alignment horizontal="center" vertical="center"/>
    </xf>
    <xf numFmtId="0" fontId="0" fillId="5" borderId="20" xfId="0" applyFill="1" applyBorder="1" applyAlignment="1" applyProtection="1">
      <alignment horizontal="center" vertical="center"/>
    </xf>
    <xf numFmtId="0" fontId="0" fillId="8" borderId="21" xfId="0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9" borderId="3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9" borderId="5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5" fillId="4" borderId="3" xfId="1" applyFill="1" applyBorder="1" applyAlignment="1">
      <alignment horizontal="center"/>
    </xf>
    <xf numFmtId="0" fontId="5" fillId="4" borderId="4" xfId="1" applyFill="1" applyBorder="1" applyAlignment="1">
      <alignment horizontal="center"/>
    </xf>
    <xf numFmtId="0" fontId="5" fillId="4" borderId="5" xfId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9" fillId="9" borderId="10" xfId="0" applyFont="1" applyFill="1" applyBorder="1" applyAlignment="1" applyProtection="1">
      <alignment horizontal="center" vertical="center"/>
    </xf>
    <xf numFmtId="0" fontId="9" fillId="9" borderId="26" xfId="0" applyFont="1" applyFill="1" applyBorder="1" applyAlignment="1" applyProtection="1">
      <alignment horizontal="center" vertical="center"/>
    </xf>
    <xf numFmtId="0" fontId="9" fillId="9" borderId="11" xfId="0" applyFont="1" applyFill="1" applyBorder="1" applyAlignment="1" applyProtection="1">
      <alignment horizontal="center" vertical="center"/>
    </xf>
    <xf numFmtId="0" fontId="9" fillId="9" borderId="12" xfId="0" applyFont="1" applyFill="1" applyBorder="1" applyAlignment="1" applyProtection="1">
      <alignment horizontal="center" vertical="center"/>
    </xf>
    <xf numFmtId="0" fontId="9" fillId="9" borderId="0" xfId="0" applyFont="1" applyFill="1" applyBorder="1" applyAlignment="1" applyProtection="1">
      <alignment horizontal="center" vertical="center"/>
    </xf>
    <xf numFmtId="0" fontId="9" fillId="9" borderId="13" xfId="0" applyFont="1" applyFill="1" applyBorder="1" applyAlignment="1" applyProtection="1">
      <alignment horizontal="center" vertical="center"/>
    </xf>
    <xf numFmtId="0" fontId="9" fillId="9" borderId="14" xfId="0" applyFont="1" applyFill="1" applyBorder="1" applyAlignment="1" applyProtection="1">
      <alignment horizontal="center" vertical="center"/>
    </xf>
    <xf numFmtId="0" fontId="9" fillId="9" borderId="27" xfId="0" applyFont="1" applyFill="1" applyBorder="1" applyAlignment="1" applyProtection="1">
      <alignment horizontal="center" vertical="center"/>
    </xf>
    <xf numFmtId="0" fontId="9" fillId="9" borderId="15" xfId="0" applyFont="1" applyFill="1" applyBorder="1" applyAlignment="1" applyProtection="1">
      <alignment horizontal="center" vertical="center"/>
    </xf>
    <xf numFmtId="164" fontId="1" fillId="4" borderId="22" xfId="0" applyNumberFormat="1" applyFont="1" applyFill="1" applyBorder="1" applyAlignment="1" applyProtection="1">
      <alignment horizontal="center" vertical="center"/>
    </xf>
    <xf numFmtId="164" fontId="1" fillId="4" borderId="23" xfId="0" applyNumberFormat="1" applyFont="1" applyFill="1" applyBorder="1" applyAlignment="1" applyProtection="1">
      <alignment horizontal="center" vertical="center"/>
    </xf>
    <xf numFmtId="0" fontId="1" fillId="9" borderId="22" xfId="0" applyFont="1" applyFill="1" applyBorder="1" applyAlignment="1" applyProtection="1">
      <alignment horizontal="center" vertical="center"/>
    </xf>
    <xf numFmtId="0" fontId="1" fillId="9" borderId="23" xfId="0" applyFont="1" applyFill="1" applyBorder="1" applyAlignment="1" applyProtection="1">
      <alignment horizontal="center" vertical="center"/>
    </xf>
    <xf numFmtId="165" fontId="1" fillId="4" borderId="22" xfId="0" applyNumberFormat="1" applyFont="1" applyFill="1" applyBorder="1" applyAlignment="1" applyProtection="1">
      <alignment horizontal="center" vertical="center"/>
    </xf>
    <xf numFmtId="165" fontId="1" fillId="4" borderId="23" xfId="0" applyNumberFormat="1" applyFont="1" applyFill="1" applyBorder="1" applyAlignment="1" applyProtection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" fontId="0" fillId="2" borderId="1" xfId="0" applyNumberFormat="1" applyFont="1" applyFill="1" applyBorder="1" applyAlignment="1" applyProtection="1">
      <alignment horizontal="center" vertical="center"/>
    </xf>
    <xf numFmtId="1" fontId="0" fillId="2" borderId="29" xfId="0" applyNumberFormat="1" applyFont="1" applyFill="1" applyBorder="1" applyAlignment="1" applyProtection="1">
      <alignment horizontal="center" vertical="center"/>
    </xf>
    <xf numFmtId="1" fontId="0" fillId="2" borderId="30" xfId="0" applyNumberFormat="1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6FD91"/>
      <color rgb="FFE7E7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104775</xdr:rowOff>
    </xdr:from>
    <xdr:to>
      <xdr:col>5</xdr:col>
      <xdr:colOff>361950</xdr:colOff>
      <xdr:row>4</xdr:row>
      <xdr:rowOff>85725</xdr:rowOff>
    </xdr:to>
    <xdr:pic>
      <xdr:nvPicPr>
        <xdr:cNvPr id="2" name="3 Imagen" descr="ASDC picture/li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04775"/>
          <a:ext cx="15811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266700</xdr:colOff>
      <xdr:row>0</xdr:row>
      <xdr:rowOff>38100</xdr:rowOff>
    </xdr:from>
    <xdr:to>
      <xdr:col>12</xdr:col>
      <xdr:colOff>457200</xdr:colOff>
      <xdr:row>4</xdr:row>
      <xdr:rowOff>95250</xdr:rowOff>
    </xdr:to>
    <xdr:pic>
      <xdr:nvPicPr>
        <xdr:cNvPr id="3" name="2 Imagen" descr="NASA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38100"/>
          <a:ext cx="9525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304800</xdr:colOff>
      <xdr:row>4</xdr:row>
      <xdr:rowOff>114300</xdr:rowOff>
    </xdr:to>
    <xdr:sp macro="" textlink="">
      <xdr:nvSpPr>
        <xdr:cNvPr id="4" name="AutoShape 1" descr="NASA logo"/>
        <xdr:cNvSpPr>
          <a:spLocks noChangeAspect="1" noChangeArrowheads="1"/>
        </xdr:cNvSpPr>
      </xdr:nvSpPr>
      <xdr:spPr bwMode="auto">
        <a:xfrm>
          <a:off x="11010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4" zoomScale="90" zoomScaleNormal="90" workbookViewId="0">
      <selection activeCell="J15" sqref="J15"/>
    </sheetView>
  </sheetViews>
  <sheetFormatPr baseColWidth="10" defaultRowHeight="15" x14ac:dyDescent="0.25"/>
  <cols>
    <col min="1" max="1" width="2.140625" customWidth="1"/>
    <col min="2" max="2" width="32.42578125" bestFit="1" customWidth="1"/>
    <col min="3" max="3" width="27" bestFit="1" customWidth="1"/>
    <col min="4" max="4" width="0.7109375" customWidth="1"/>
    <col min="5" max="5" width="32.42578125" bestFit="1" customWidth="1"/>
    <col min="6" max="6" width="27" bestFit="1" customWidth="1"/>
    <col min="7" max="7" width="0.85546875" customWidth="1"/>
    <col min="8" max="8" width="27.7109375" hidden="1" customWidth="1"/>
    <col min="9" max="9" width="2.28515625" customWidth="1"/>
    <col min="10" max="13" width="21.28515625" customWidth="1"/>
  </cols>
  <sheetData>
    <row r="1" spans="1:13" x14ac:dyDescent="0.25">
      <c r="A1" s="1"/>
      <c r="B1" s="1"/>
      <c r="C1" s="1"/>
      <c r="D1" s="1"/>
      <c r="E1" s="1"/>
    </row>
    <row r="2" spans="1:13" ht="15.75" thickBot="1" x14ac:dyDescent="0.3">
      <c r="A2" s="1"/>
      <c r="B2" s="49" t="s">
        <v>0</v>
      </c>
      <c r="C2" s="49"/>
      <c r="D2" s="49"/>
      <c r="E2" s="49"/>
      <c r="F2" s="49"/>
      <c r="G2" s="49"/>
      <c r="H2" s="49"/>
    </row>
    <row r="3" spans="1:13" ht="21" customHeight="1" thickBot="1" x14ac:dyDescent="0.3">
      <c r="A3" s="1"/>
      <c r="B3" s="49"/>
      <c r="C3" s="49"/>
      <c r="D3" s="49"/>
      <c r="E3" s="49"/>
      <c r="F3" s="49"/>
      <c r="G3" s="49"/>
      <c r="H3" s="49"/>
      <c r="J3" s="59" t="s">
        <v>157</v>
      </c>
      <c r="K3" s="60"/>
      <c r="L3" s="60"/>
      <c r="M3" s="61"/>
    </row>
    <row r="4" spans="1:13" x14ac:dyDescent="0.25">
      <c r="A4" s="1"/>
      <c r="B4" s="36" t="s">
        <v>1</v>
      </c>
      <c r="C4" s="36" t="s">
        <v>125</v>
      </c>
      <c r="D4" s="38"/>
      <c r="E4" s="36" t="s">
        <v>1</v>
      </c>
      <c r="F4" s="36" t="s">
        <v>152</v>
      </c>
      <c r="G4" s="37"/>
      <c r="H4" s="35" t="s">
        <v>70</v>
      </c>
      <c r="J4" s="62" t="s">
        <v>153</v>
      </c>
      <c r="K4" s="63"/>
      <c r="L4" s="63"/>
      <c r="M4" s="64"/>
    </row>
    <row r="5" spans="1:13" ht="15.75" customHeight="1" thickBot="1" x14ac:dyDescent="0.3">
      <c r="A5" s="1"/>
      <c r="B5" s="2" t="s">
        <v>3</v>
      </c>
      <c r="C5" s="14">
        <v>1576</v>
      </c>
      <c r="D5" s="1"/>
      <c r="E5" s="2" t="s">
        <v>3</v>
      </c>
      <c r="F5" s="14">
        <v>0</v>
      </c>
      <c r="H5" s="16" t="s">
        <v>2</v>
      </c>
      <c r="J5" s="65"/>
      <c r="K5" s="66"/>
      <c r="L5" s="66"/>
      <c r="M5" s="67"/>
    </row>
    <row r="6" spans="1:13" ht="15.75" customHeight="1" x14ac:dyDescent="0.25">
      <c r="A6" s="1"/>
      <c r="B6" s="2" t="s">
        <v>5</v>
      </c>
      <c r="C6" s="14">
        <v>774</v>
      </c>
      <c r="D6" s="1"/>
      <c r="E6" s="2" t="s">
        <v>17</v>
      </c>
      <c r="F6" s="14">
        <v>0</v>
      </c>
      <c r="H6" s="16" t="s">
        <v>4</v>
      </c>
      <c r="J6" s="62" t="s">
        <v>154</v>
      </c>
      <c r="K6" s="63"/>
      <c r="L6" s="63"/>
      <c r="M6" s="64"/>
    </row>
    <row r="7" spans="1:13" ht="15.75" customHeight="1" thickBot="1" x14ac:dyDescent="0.3">
      <c r="A7" s="1"/>
      <c r="B7" s="2" t="s">
        <v>7</v>
      </c>
      <c r="C7" s="14">
        <v>1111</v>
      </c>
      <c r="D7" s="1"/>
      <c r="E7" s="2" t="s">
        <v>5</v>
      </c>
      <c r="F7" s="14">
        <v>0</v>
      </c>
      <c r="H7" s="16" t="s">
        <v>6</v>
      </c>
      <c r="J7" s="68"/>
      <c r="K7" s="69"/>
      <c r="L7" s="69"/>
      <c r="M7" s="70"/>
    </row>
    <row r="8" spans="1:13" ht="15.75" customHeight="1" x14ac:dyDescent="0.25">
      <c r="A8" s="1"/>
      <c r="B8" s="2" t="s">
        <v>9</v>
      </c>
      <c r="C8" s="14">
        <v>2601</v>
      </c>
      <c r="D8" s="1"/>
      <c r="E8" s="2" t="s">
        <v>18</v>
      </c>
      <c r="F8" s="14">
        <v>0</v>
      </c>
      <c r="H8" s="16" t="s">
        <v>8</v>
      </c>
      <c r="J8" s="65" t="s">
        <v>156</v>
      </c>
      <c r="K8" s="66"/>
      <c r="L8" s="66"/>
      <c r="M8" s="67"/>
    </row>
    <row r="9" spans="1:13" ht="15.75" customHeight="1" thickBot="1" x14ac:dyDescent="0.3">
      <c r="A9" s="1"/>
      <c r="B9" s="2" t="s">
        <v>10</v>
      </c>
      <c r="C9" s="14">
        <v>3722</v>
      </c>
      <c r="D9" s="1"/>
      <c r="E9" s="2" t="s">
        <v>7</v>
      </c>
      <c r="F9" s="14">
        <v>0</v>
      </c>
      <c r="J9" s="65"/>
      <c r="K9" s="66"/>
      <c r="L9" s="66"/>
      <c r="M9" s="67"/>
    </row>
    <row r="10" spans="1:13" ht="15.75" customHeight="1" x14ac:dyDescent="0.25">
      <c r="A10" s="1"/>
      <c r="B10" s="2" t="s">
        <v>11</v>
      </c>
      <c r="C10" s="14">
        <v>3394</v>
      </c>
      <c r="E10" s="2" t="s">
        <v>19</v>
      </c>
      <c r="F10" s="14">
        <v>0</v>
      </c>
      <c r="J10" s="62" t="s">
        <v>155</v>
      </c>
      <c r="K10" s="63"/>
      <c r="L10" s="63"/>
      <c r="M10" s="64"/>
    </row>
    <row r="11" spans="1:13" ht="15.75" customHeight="1" thickBot="1" x14ac:dyDescent="0.3">
      <c r="A11" s="1"/>
      <c r="B11" s="2" t="s">
        <v>12</v>
      </c>
      <c r="C11" s="4">
        <f>SUM(C5:C10)</f>
        <v>13178</v>
      </c>
      <c r="E11" s="2" t="s">
        <v>9</v>
      </c>
      <c r="F11" s="14">
        <v>0</v>
      </c>
      <c r="J11" s="68"/>
      <c r="K11" s="69"/>
      <c r="L11" s="69"/>
      <c r="M11" s="70"/>
    </row>
    <row r="12" spans="1:13" ht="15.75" customHeight="1" x14ac:dyDescent="0.25">
      <c r="A12" s="1"/>
      <c r="B12" s="2" t="s">
        <v>13</v>
      </c>
      <c r="C12" s="4">
        <f>C11/6</f>
        <v>2196.3333333333335</v>
      </c>
      <c r="E12" s="2" t="s">
        <v>20</v>
      </c>
      <c r="F12" s="14">
        <v>0</v>
      </c>
    </row>
    <row r="13" spans="1:13" ht="15.75" customHeight="1" x14ac:dyDescent="0.25">
      <c r="A13" s="1"/>
      <c r="B13" s="2" t="s">
        <v>14</v>
      </c>
      <c r="C13" s="4">
        <f>C11/365</f>
        <v>36.104109589041094</v>
      </c>
      <c r="E13" s="2" t="s">
        <v>10</v>
      </c>
      <c r="F13" s="14">
        <v>0</v>
      </c>
    </row>
    <row r="14" spans="1:13" ht="15.75" customHeight="1" x14ac:dyDescent="0.25">
      <c r="A14" s="1"/>
      <c r="B14" s="2" t="s">
        <v>15</v>
      </c>
      <c r="C14" s="15">
        <v>5</v>
      </c>
      <c r="E14" s="2" t="s">
        <v>21</v>
      </c>
      <c r="F14" s="14">
        <v>0</v>
      </c>
    </row>
    <row r="15" spans="1:13" ht="15.75" customHeight="1" x14ac:dyDescent="0.25">
      <c r="A15" s="1"/>
      <c r="B15" s="5" t="s">
        <v>16</v>
      </c>
      <c r="C15" s="48">
        <f>C13*1.2/C14</f>
        <v>8.6649863013698614</v>
      </c>
      <c r="E15" s="2" t="s">
        <v>11</v>
      </c>
      <c r="F15" s="14">
        <v>0</v>
      </c>
    </row>
    <row r="16" spans="1:13" ht="15.75" customHeight="1" x14ac:dyDescent="0.25">
      <c r="A16" s="1"/>
      <c r="B16" s="5" t="s">
        <v>159</v>
      </c>
      <c r="C16" s="6">
        <f>C15/0.33</f>
        <v>26.257534246575336</v>
      </c>
      <c r="E16" s="2" t="s">
        <v>22</v>
      </c>
      <c r="F16" s="14">
        <v>0</v>
      </c>
    </row>
    <row r="17" spans="1:10" ht="15.75" customHeight="1" x14ac:dyDescent="0.25">
      <c r="A17" s="1"/>
      <c r="B17" s="5" t="s">
        <v>160</v>
      </c>
      <c r="C17" s="4">
        <f>C15/0.45</f>
        <v>19.255525114155247</v>
      </c>
      <c r="E17" s="2" t="s">
        <v>12</v>
      </c>
      <c r="F17" s="4">
        <f>SUM(F5:F16)</f>
        <v>0</v>
      </c>
    </row>
    <row r="18" spans="1:10" ht="15.75" customHeight="1" x14ac:dyDescent="0.25">
      <c r="A18" s="1"/>
      <c r="B18" s="100" t="s">
        <v>161</v>
      </c>
      <c r="C18" s="101">
        <f>C16/0.54</f>
        <v>48.625063419583952</v>
      </c>
      <c r="E18" s="2" t="s">
        <v>13</v>
      </c>
      <c r="F18" s="4">
        <f>F17/6</f>
        <v>0</v>
      </c>
    </row>
    <row r="19" spans="1:10" ht="15.75" customHeight="1" thickBot="1" x14ac:dyDescent="0.3">
      <c r="A19" s="1"/>
      <c r="B19" s="100"/>
      <c r="C19" s="101"/>
      <c r="E19" s="2" t="s">
        <v>14</v>
      </c>
      <c r="F19" s="4">
        <f>F17/365</f>
        <v>0</v>
      </c>
    </row>
    <row r="20" spans="1:10" ht="15.75" customHeight="1" thickBot="1" x14ac:dyDescent="0.3">
      <c r="A20" s="1"/>
      <c r="B20" s="1"/>
      <c r="C20" s="1"/>
      <c r="E20" s="2" t="s">
        <v>15</v>
      </c>
      <c r="F20" s="15">
        <v>5</v>
      </c>
      <c r="J20" s="19" t="s">
        <v>103</v>
      </c>
    </row>
    <row r="21" spans="1:10" ht="15.75" customHeight="1" x14ac:dyDescent="0.25">
      <c r="A21" s="1"/>
      <c r="B21" s="1"/>
      <c r="C21" s="1"/>
      <c r="E21" s="5" t="s">
        <v>16</v>
      </c>
      <c r="F21" s="48">
        <f>F19*1.2/F20</f>
        <v>0</v>
      </c>
    </row>
    <row r="22" spans="1:10" ht="15.75" customHeight="1" x14ac:dyDescent="0.25">
      <c r="A22" s="1"/>
      <c r="B22" s="3"/>
      <c r="C22" s="3"/>
      <c r="D22" s="3"/>
      <c r="E22" s="5" t="s">
        <v>159</v>
      </c>
      <c r="F22" s="6">
        <f>F21/0.33</f>
        <v>0</v>
      </c>
    </row>
    <row r="23" spans="1:10" ht="15.75" customHeight="1" x14ac:dyDescent="0.25">
      <c r="A23" s="1"/>
      <c r="E23" s="5" t="s">
        <v>160</v>
      </c>
      <c r="F23" s="4">
        <f>F21/0.45</f>
        <v>0</v>
      </c>
    </row>
    <row r="24" spans="1:10" ht="15.75" customHeight="1" x14ac:dyDescent="0.25">
      <c r="A24" s="1"/>
      <c r="E24" s="104" t="s">
        <v>161</v>
      </c>
      <c r="F24" s="102">
        <f>F22/0.54</f>
        <v>0</v>
      </c>
    </row>
    <row r="25" spans="1:10" ht="15.75" customHeight="1" thickBot="1" x14ac:dyDescent="0.3">
      <c r="E25" s="105"/>
      <c r="F25" s="103"/>
    </row>
    <row r="26" spans="1:10" x14ac:dyDescent="0.25">
      <c r="B26" s="50" t="s">
        <v>158</v>
      </c>
      <c r="C26" s="51"/>
      <c r="D26" s="51"/>
      <c r="E26" s="51"/>
      <c r="F26" s="52"/>
    </row>
    <row r="27" spans="1:10" x14ac:dyDescent="0.25">
      <c r="B27" s="53"/>
      <c r="C27" s="54"/>
      <c r="D27" s="54"/>
      <c r="E27" s="54"/>
      <c r="F27" s="55"/>
    </row>
    <row r="28" spans="1:10" x14ac:dyDescent="0.25">
      <c r="B28" s="53"/>
      <c r="C28" s="54"/>
      <c r="D28" s="54"/>
      <c r="E28" s="54"/>
      <c r="F28" s="55"/>
    </row>
    <row r="29" spans="1:10" ht="15.75" thickBot="1" x14ac:dyDescent="0.3">
      <c r="B29" s="56"/>
      <c r="C29" s="57"/>
      <c r="D29" s="57"/>
      <c r="E29" s="57"/>
      <c r="F29" s="58"/>
    </row>
  </sheetData>
  <sheetProtection algorithmName="SHA-512" hashValue="Sad13HuFijpcMp0IzM9u68zh12ZLnglzm6BZ+m48u93z0kakLZiY6enQSoxlpXFOmZw3CsA90tJ8JNh0DE2vnA==" saltValue="Jxr9kWHOhMVi39bEnxddUw==" spinCount="100000" sheet="1" objects="1" scenarios="1"/>
  <mergeCells count="11">
    <mergeCell ref="B2:H3"/>
    <mergeCell ref="B26:F29"/>
    <mergeCell ref="J3:M3"/>
    <mergeCell ref="J4:M5"/>
    <mergeCell ref="J8:M9"/>
    <mergeCell ref="J10:M11"/>
    <mergeCell ref="J6:M7"/>
    <mergeCell ref="B18:B19"/>
    <mergeCell ref="C18:C19"/>
    <mergeCell ref="E24:E25"/>
    <mergeCell ref="F24:F25"/>
  </mergeCells>
  <hyperlinks>
    <hyperlink ref="H5" location="KIT1K!A1" display="KITEPIG1K 220 VCA"/>
    <hyperlink ref="H6" location="KIT2K!A1" display="KITEPIG2K 220 VCA"/>
    <hyperlink ref="H7" location="KIT5K!A1" display="KITEPIG5K 220 VCA"/>
    <hyperlink ref="H8" location="KIT35K!A1" display="KITEPIG35K 480 VCA"/>
    <hyperlink ref="J20" location="'HORAS DE INCIDENCIA SOLAR'!A1" display="INCIDENCIA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90" zoomScaleNormal="90" workbookViewId="0"/>
  </sheetViews>
  <sheetFormatPr baseColWidth="10" defaultRowHeight="15" x14ac:dyDescent="0.25"/>
  <cols>
    <col min="1" max="1" width="17.28515625" customWidth="1"/>
    <col min="14" max="14" width="29.855468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3">
      <c r="A4" s="1"/>
      <c r="B4" s="1"/>
      <c r="C4" s="1"/>
      <c r="D4" s="1"/>
      <c r="E4" s="1"/>
      <c r="F4" s="1"/>
      <c r="G4" s="8" t="s">
        <v>23</v>
      </c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31"/>
      <c r="B6" s="71" t="s">
        <v>24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</row>
    <row r="7" spans="1:14" ht="30" x14ac:dyDescent="0.25">
      <c r="A7" s="32" t="s">
        <v>71</v>
      </c>
      <c r="B7" s="33" t="s">
        <v>25</v>
      </c>
      <c r="C7" s="32" t="s">
        <v>26</v>
      </c>
      <c r="D7" s="32" t="s">
        <v>27</v>
      </c>
      <c r="E7" s="32" t="s">
        <v>28</v>
      </c>
      <c r="F7" s="32" t="s">
        <v>29</v>
      </c>
      <c r="G7" s="32" t="s">
        <v>30</v>
      </c>
      <c r="H7" s="32" t="s">
        <v>31</v>
      </c>
      <c r="I7" s="32" t="s">
        <v>32</v>
      </c>
      <c r="J7" s="32" t="s">
        <v>33</v>
      </c>
      <c r="K7" s="32" t="s">
        <v>34</v>
      </c>
      <c r="L7" s="32" t="s">
        <v>35</v>
      </c>
      <c r="M7" s="34" t="s">
        <v>36</v>
      </c>
      <c r="N7" s="35" t="s">
        <v>37</v>
      </c>
    </row>
    <row r="8" spans="1:14" x14ac:dyDescent="0.25">
      <c r="A8" s="31" t="s">
        <v>38</v>
      </c>
      <c r="B8" s="20">
        <v>3.77</v>
      </c>
      <c r="C8" s="21">
        <v>4.63</v>
      </c>
      <c r="D8" s="21">
        <v>5.61</v>
      </c>
      <c r="E8" s="21">
        <v>6.62</v>
      </c>
      <c r="F8" s="21">
        <v>6.33</v>
      </c>
      <c r="G8" s="21">
        <v>6</v>
      </c>
      <c r="H8" s="21">
        <v>6.2</v>
      </c>
      <c r="I8" s="21">
        <v>6.03</v>
      </c>
      <c r="J8" s="21">
        <v>5.55</v>
      </c>
      <c r="K8" s="21">
        <v>4.68</v>
      </c>
      <c r="L8" s="21">
        <v>4.07</v>
      </c>
      <c r="M8" s="22">
        <v>3.49</v>
      </c>
      <c r="N8" s="10">
        <f t="shared" ref="N8:N40" si="0">SUM(B8:M8)/12</f>
        <v>5.248333333333334</v>
      </c>
    </row>
    <row r="9" spans="1:14" x14ac:dyDescent="0.25">
      <c r="A9" s="31" t="s">
        <v>39</v>
      </c>
      <c r="B9" s="20">
        <v>4.1100000000000003</v>
      </c>
      <c r="C9" s="21">
        <v>4.91</v>
      </c>
      <c r="D9" s="21">
        <v>6.08</v>
      </c>
      <c r="E9" s="21">
        <v>6.75</v>
      </c>
      <c r="F9" s="21">
        <v>7.22</v>
      </c>
      <c r="G9" s="21">
        <v>7.12</v>
      </c>
      <c r="H9" s="21">
        <v>6.85</v>
      </c>
      <c r="I9" s="21">
        <v>6.33</v>
      </c>
      <c r="J9" s="21">
        <v>5.72</v>
      </c>
      <c r="K9" s="21">
        <v>5.13</v>
      </c>
      <c r="L9" s="21">
        <v>4.3499999999999996</v>
      </c>
      <c r="M9" s="22">
        <v>3.75</v>
      </c>
      <c r="N9" s="10">
        <f t="shared" si="0"/>
        <v>5.6933333333333325</v>
      </c>
    </row>
    <row r="10" spans="1:14" x14ac:dyDescent="0.25">
      <c r="A10" s="31" t="s">
        <v>40</v>
      </c>
      <c r="B10" s="20">
        <v>3.8</v>
      </c>
      <c r="C10" s="21">
        <v>4.66</v>
      </c>
      <c r="D10" s="21">
        <v>6.19</v>
      </c>
      <c r="E10" s="21">
        <v>7.31</v>
      </c>
      <c r="F10" s="21">
        <v>7.72</v>
      </c>
      <c r="G10" s="21">
        <v>7.71</v>
      </c>
      <c r="H10" s="21">
        <v>6.69</v>
      </c>
      <c r="I10" s="21">
        <v>6.14</v>
      </c>
      <c r="J10" s="21">
        <v>5.81</v>
      </c>
      <c r="K10" s="21">
        <v>5.0599999999999996</v>
      </c>
      <c r="L10" s="21">
        <v>4.17</v>
      </c>
      <c r="M10" s="22">
        <v>3.54</v>
      </c>
      <c r="N10" s="10">
        <f t="shared" si="0"/>
        <v>5.7333333333333343</v>
      </c>
    </row>
    <row r="11" spans="1:14" x14ac:dyDescent="0.25">
      <c r="A11" s="31" t="s">
        <v>41</v>
      </c>
      <c r="B11" s="20">
        <v>4.03</v>
      </c>
      <c r="C11" s="21">
        <v>4.9400000000000004</v>
      </c>
      <c r="D11" s="21">
        <v>6.35</v>
      </c>
      <c r="E11" s="21">
        <v>7.14</v>
      </c>
      <c r="F11" s="21">
        <v>7.44</v>
      </c>
      <c r="G11" s="21">
        <v>6.73</v>
      </c>
      <c r="H11" s="21">
        <v>6.02</v>
      </c>
      <c r="I11" s="21">
        <v>5.74</v>
      </c>
      <c r="J11" s="21">
        <v>5.5</v>
      </c>
      <c r="K11" s="21">
        <v>5.12</v>
      </c>
      <c r="L11" s="21">
        <v>4.3600000000000003</v>
      </c>
      <c r="M11" s="22">
        <v>3.74</v>
      </c>
      <c r="N11" s="10">
        <f t="shared" si="0"/>
        <v>5.5925000000000002</v>
      </c>
    </row>
    <row r="12" spans="1:14" x14ac:dyDescent="0.25">
      <c r="A12" s="31" t="s">
        <v>42</v>
      </c>
      <c r="B12" s="20">
        <v>4.3600000000000003</v>
      </c>
      <c r="C12" s="21">
        <v>5.25</v>
      </c>
      <c r="D12" s="21">
        <v>6.55</v>
      </c>
      <c r="E12" s="21">
        <v>7.28</v>
      </c>
      <c r="F12" s="21">
        <v>7.91</v>
      </c>
      <c r="G12" s="21">
        <v>7.68</v>
      </c>
      <c r="H12" s="21">
        <v>6.71</v>
      </c>
      <c r="I12" s="21">
        <v>6.2</v>
      </c>
      <c r="J12" s="21">
        <v>5.68</v>
      </c>
      <c r="K12" s="21">
        <v>5.47</v>
      </c>
      <c r="L12" s="21">
        <v>4.63</v>
      </c>
      <c r="M12" s="22">
        <v>3.99</v>
      </c>
      <c r="N12" s="10">
        <f t="shared" si="0"/>
        <v>5.9758333333333331</v>
      </c>
    </row>
    <row r="13" spans="1:14" x14ac:dyDescent="0.25">
      <c r="A13" s="31" t="s">
        <v>43</v>
      </c>
      <c r="B13" s="20">
        <v>4.42</v>
      </c>
      <c r="C13" s="21">
        <v>5.35</v>
      </c>
      <c r="D13" s="21">
        <v>6.62</v>
      </c>
      <c r="E13" s="21">
        <v>7.01</v>
      </c>
      <c r="F13" s="21">
        <v>7.15</v>
      </c>
      <c r="G13" s="21">
        <v>6.64</v>
      </c>
      <c r="H13" s="21">
        <v>5.97</v>
      </c>
      <c r="I13" s="21">
        <v>5.84</v>
      </c>
      <c r="J13" s="21">
        <v>5.34</v>
      </c>
      <c r="K13" s="21">
        <v>5.4</v>
      </c>
      <c r="L13" s="21">
        <v>4.8099999999999996</v>
      </c>
      <c r="M13" s="22">
        <v>4.17</v>
      </c>
      <c r="N13" s="10">
        <f t="shared" si="0"/>
        <v>5.7266666666666666</v>
      </c>
    </row>
    <row r="14" spans="1:14" x14ac:dyDescent="0.25">
      <c r="A14" s="31" t="s">
        <v>44</v>
      </c>
      <c r="B14" s="20">
        <v>4.6399999999999997</v>
      </c>
      <c r="C14" s="21">
        <v>5.63</v>
      </c>
      <c r="D14" s="21">
        <v>6.82</v>
      </c>
      <c r="E14" s="21">
        <v>7.38</v>
      </c>
      <c r="F14" s="21">
        <v>7.66</v>
      </c>
      <c r="G14" s="21">
        <v>6.58</v>
      </c>
      <c r="H14" s="21">
        <v>5.86</v>
      </c>
      <c r="I14" s="21">
        <v>5.76</v>
      </c>
      <c r="J14" s="21">
        <v>5.33</v>
      </c>
      <c r="K14" s="21">
        <v>5.43</v>
      </c>
      <c r="L14" s="21">
        <v>5.0599999999999996</v>
      </c>
      <c r="M14" s="22">
        <v>4.4000000000000004</v>
      </c>
      <c r="N14" s="10">
        <f t="shared" si="0"/>
        <v>5.8791666666666664</v>
      </c>
    </row>
    <row r="15" spans="1:14" x14ac:dyDescent="0.25">
      <c r="A15" s="31" t="s">
        <v>45</v>
      </c>
      <c r="B15" s="20">
        <v>4.57</v>
      </c>
      <c r="C15" s="21">
        <v>5.51</v>
      </c>
      <c r="D15" s="21">
        <v>6.62</v>
      </c>
      <c r="E15" s="21">
        <v>6.95</v>
      </c>
      <c r="F15" s="21">
        <v>7</v>
      </c>
      <c r="G15" s="21">
        <v>6.36</v>
      </c>
      <c r="H15" s="21">
        <v>6.02</v>
      </c>
      <c r="I15" s="21">
        <v>5.95</v>
      </c>
      <c r="J15" s="21">
        <v>5.41</v>
      </c>
      <c r="K15" s="21">
        <v>5.34</v>
      </c>
      <c r="L15" s="21">
        <v>5.0199999999999996</v>
      </c>
      <c r="M15" s="22">
        <v>4.41</v>
      </c>
      <c r="N15" s="10">
        <f t="shared" si="0"/>
        <v>5.7633333333333328</v>
      </c>
    </row>
    <row r="16" spans="1:14" x14ac:dyDescent="0.25">
      <c r="A16" s="31" t="s">
        <v>46</v>
      </c>
      <c r="B16" s="20">
        <v>3.83</v>
      </c>
      <c r="C16" s="21">
        <v>4.6100000000000003</v>
      </c>
      <c r="D16" s="21">
        <v>5.73</v>
      </c>
      <c r="E16" s="21">
        <v>5.94</v>
      </c>
      <c r="F16" s="21">
        <v>6.27</v>
      </c>
      <c r="G16" s="21">
        <v>6.19</v>
      </c>
      <c r="H16" s="21">
        <v>6.06</v>
      </c>
      <c r="I16" s="21">
        <v>5.74</v>
      </c>
      <c r="J16" s="21">
        <v>5.05</v>
      </c>
      <c r="K16" s="21">
        <v>4.66</v>
      </c>
      <c r="L16" s="21">
        <v>4.2</v>
      </c>
      <c r="M16" s="22">
        <v>3.64</v>
      </c>
      <c r="N16" s="10">
        <f t="shared" si="0"/>
        <v>5.16</v>
      </c>
    </row>
    <row r="17" spans="1:14" x14ac:dyDescent="0.25">
      <c r="A17" s="31" t="s">
        <v>47</v>
      </c>
      <c r="B17" s="20">
        <v>3.83</v>
      </c>
      <c r="C17" s="21">
        <v>4.6100000000000003</v>
      </c>
      <c r="D17" s="21">
        <v>5.73</v>
      </c>
      <c r="E17" s="21">
        <v>5.94</v>
      </c>
      <c r="F17" s="21">
        <v>6.27</v>
      </c>
      <c r="G17" s="21">
        <v>6.19</v>
      </c>
      <c r="H17" s="21">
        <v>6.06</v>
      </c>
      <c r="I17" s="21">
        <v>5.74</v>
      </c>
      <c r="J17" s="21">
        <v>5.05</v>
      </c>
      <c r="K17" s="21">
        <v>4.66</v>
      </c>
      <c r="L17" s="21">
        <v>4.2</v>
      </c>
      <c r="M17" s="22">
        <v>3.64</v>
      </c>
      <c r="N17" s="10">
        <f t="shared" si="0"/>
        <v>5.16</v>
      </c>
    </row>
    <row r="18" spans="1:14" x14ac:dyDescent="0.25">
      <c r="A18" s="31" t="s">
        <v>48</v>
      </c>
      <c r="B18" s="20">
        <v>4.0199999999999996</v>
      </c>
      <c r="C18" s="21">
        <v>4.78</v>
      </c>
      <c r="D18" s="21">
        <v>5.82</v>
      </c>
      <c r="E18" s="21">
        <v>6.03</v>
      </c>
      <c r="F18" s="21">
        <v>6.31</v>
      </c>
      <c r="G18" s="21">
        <v>6.17</v>
      </c>
      <c r="H18" s="21">
        <v>6.11</v>
      </c>
      <c r="I18" s="21">
        <v>5.92</v>
      </c>
      <c r="J18" s="21">
        <v>5.15</v>
      </c>
      <c r="K18" s="21">
        <v>4.82</v>
      </c>
      <c r="L18" s="21">
        <v>4.41</v>
      </c>
      <c r="M18" s="22">
        <v>3.85</v>
      </c>
      <c r="N18" s="10">
        <f t="shared" si="0"/>
        <v>5.2825000000000006</v>
      </c>
    </row>
    <row r="19" spans="1:14" x14ac:dyDescent="0.25">
      <c r="A19" s="31" t="s">
        <v>49</v>
      </c>
      <c r="B19" s="20">
        <v>4.25</v>
      </c>
      <c r="C19" s="21">
        <v>5.1100000000000003</v>
      </c>
      <c r="D19" s="21">
        <v>6.1</v>
      </c>
      <c r="E19" s="21">
        <v>6.44</v>
      </c>
      <c r="F19" s="21">
        <v>6.66</v>
      </c>
      <c r="G19" s="21">
        <v>6.39</v>
      </c>
      <c r="H19" s="21">
        <v>6.06</v>
      </c>
      <c r="I19" s="21">
        <v>6.03</v>
      </c>
      <c r="J19" s="21">
        <v>5.14</v>
      </c>
      <c r="K19" s="21">
        <v>5</v>
      </c>
      <c r="L19" s="21">
        <v>4.62</v>
      </c>
      <c r="M19" s="22">
        <v>4.07</v>
      </c>
      <c r="N19" s="10">
        <f>SUM(B19:M19)/12</f>
        <v>5.4891666666666667</v>
      </c>
    </row>
    <row r="20" spans="1:14" x14ac:dyDescent="0.25">
      <c r="A20" s="31" t="s">
        <v>50</v>
      </c>
      <c r="B20" s="20">
        <v>4.7300000000000004</v>
      </c>
      <c r="C20" s="21">
        <v>5.72</v>
      </c>
      <c r="D20" s="21">
        <v>6.85</v>
      </c>
      <c r="E20" s="21">
        <v>7.2</v>
      </c>
      <c r="F20" s="21">
        <v>7.18</v>
      </c>
      <c r="G20" s="21">
        <v>6.41</v>
      </c>
      <c r="H20" s="21">
        <v>6.07</v>
      </c>
      <c r="I20" s="21">
        <v>6</v>
      </c>
      <c r="J20" s="21">
        <v>5.5</v>
      </c>
      <c r="K20" s="21">
        <v>5.49</v>
      </c>
      <c r="L20" s="21">
        <v>5.19</v>
      </c>
      <c r="M20" s="22">
        <v>4.6100000000000003</v>
      </c>
      <c r="N20" s="10">
        <f t="shared" si="0"/>
        <v>5.9125000000000005</v>
      </c>
    </row>
    <row r="21" spans="1:14" x14ac:dyDescent="0.25">
      <c r="A21" s="31" t="s">
        <v>51</v>
      </c>
      <c r="B21" s="20">
        <v>4.8099999999999996</v>
      </c>
      <c r="C21" s="21">
        <v>5.77</v>
      </c>
      <c r="D21" s="21">
        <v>6.86</v>
      </c>
      <c r="E21" s="21">
        <v>7.24</v>
      </c>
      <c r="F21" s="21">
        <v>7.15</v>
      </c>
      <c r="G21" s="21">
        <v>6.2</v>
      </c>
      <c r="H21" s="21">
        <v>5.66</v>
      </c>
      <c r="I21" s="21">
        <v>5.63</v>
      </c>
      <c r="J21" s="21">
        <v>5.21</v>
      </c>
      <c r="K21" s="21">
        <v>5.36</v>
      </c>
      <c r="L21" s="21">
        <v>5.17</v>
      </c>
      <c r="M21" s="22">
        <v>4.5999999999999996</v>
      </c>
      <c r="N21" s="10">
        <f t="shared" si="0"/>
        <v>5.8049999999999997</v>
      </c>
    </row>
    <row r="22" spans="1:14" x14ac:dyDescent="0.25">
      <c r="A22" s="31" t="s">
        <v>52</v>
      </c>
      <c r="B22" s="20">
        <v>4.8499999999999996</v>
      </c>
      <c r="C22" s="21">
        <v>5.8</v>
      </c>
      <c r="D22" s="21">
        <v>6.92</v>
      </c>
      <c r="E22" s="21">
        <v>7.18</v>
      </c>
      <c r="F22" s="21">
        <v>6.82</v>
      </c>
      <c r="G22" s="21">
        <v>5.73</v>
      </c>
      <c r="H22" s="21">
        <v>5.3</v>
      </c>
      <c r="I22" s="21">
        <v>5.2</v>
      </c>
      <c r="J22" s="21">
        <v>4.8499999999999996</v>
      </c>
      <c r="K22" s="21">
        <v>5.0199999999999996</v>
      </c>
      <c r="L22" s="21">
        <v>5.07</v>
      </c>
      <c r="M22" s="22">
        <v>4.6100000000000003</v>
      </c>
      <c r="N22" s="10">
        <f t="shared" si="0"/>
        <v>5.6125000000000007</v>
      </c>
    </row>
    <row r="23" spans="1:14" x14ac:dyDescent="0.25">
      <c r="A23" s="31" t="s">
        <v>53</v>
      </c>
      <c r="B23" s="20">
        <v>4.67</v>
      </c>
      <c r="C23" s="21">
        <v>5.64</v>
      </c>
      <c r="D23" s="21">
        <v>6.64</v>
      </c>
      <c r="E23" s="21">
        <v>6.89</v>
      </c>
      <c r="F23" s="21">
        <v>6.85</v>
      </c>
      <c r="G23" s="21">
        <v>6.36</v>
      </c>
      <c r="H23" s="21">
        <v>6.06</v>
      </c>
      <c r="I23" s="21">
        <v>6.01</v>
      </c>
      <c r="J23" s="21">
        <v>5.42</v>
      </c>
      <c r="K23" s="21">
        <v>5.31</v>
      </c>
      <c r="L23" s="21">
        <v>5.05</v>
      </c>
      <c r="M23" s="22">
        <v>4.57</v>
      </c>
      <c r="N23" s="10">
        <f t="shared" si="0"/>
        <v>5.7891666666666666</v>
      </c>
    </row>
    <row r="24" spans="1:14" x14ac:dyDescent="0.25">
      <c r="A24" s="31" t="s">
        <v>54</v>
      </c>
      <c r="B24" s="20">
        <v>4.84</v>
      </c>
      <c r="C24" s="21">
        <v>5.86</v>
      </c>
      <c r="D24" s="21">
        <v>6.81</v>
      </c>
      <c r="E24" s="21">
        <v>7.04</v>
      </c>
      <c r="F24" s="21">
        <v>6.81</v>
      </c>
      <c r="G24" s="21">
        <v>6.36</v>
      </c>
      <c r="H24" s="21">
        <v>6.14</v>
      </c>
      <c r="I24" s="21">
        <v>6.06</v>
      </c>
      <c r="J24" s="21">
        <v>5.49</v>
      </c>
      <c r="K24" s="21">
        <v>5.29</v>
      </c>
      <c r="L24" s="21">
        <v>5.09</v>
      </c>
      <c r="M24" s="22">
        <v>4.58</v>
      </c>
      <c r="N24" s="10">
        <f t="shared" si="0"/>
        <v>5.8641666666666667</v>
      </c>
    </row>
    <row r="25" spans="1:14" x14ac:dyDescent="0.25">
      <c r="A25" s="31" t="s">
        <v>55</v>
      </c>
      <c r="B25" s="20">
        <v>3.65</v>
      </c>
      <c r="C25" s="21">
        <v>4.2300000000000004</v>
      </c>
      <c r="D25" s="21">
        <v>4.8600000000000003</v>
      </c>
      <c r="E25" s="21">
        <v>5.35</v>
      </c>
      <c r="F25" s="21">
        <v>5.46</v>
      </c>
      <c r="G25" s="21">
        <v>5.07</v>
      </c>
      <c r="H25" s="21">
        <v>5.27</v>
      </c>
      <c r="I25" s="21">
        <v>5.05</v>
      </c>
      <c r="J25" s="21">
        <v>4.46</v>
      </c>
      <c r="K25" s="21">
        <v>4.29</v>
      </c>
      <c r="L25" s="21">
        <v>3.95</v>
      </c>
      <c r="M25" s="22">
        <v>3.55</v>
      </c>
      <c r="N25" s="10">
        <f t="shared" si="0"/>
        <v>4.5991666666666662</v>
      </c>
    </row>
    <row r="26" spans="1:14" x14ac:dyDescent="0.25">
      <c r="A26" s="31" t="s">
        <v>56</v>
      </c>
      <c r="B26" s="20">
        <v>4.17</v>
      </c>
      <c r="C26" s="21">
        <v>5</v>
      </c>
      <c r="D26" s="21">
        <v>5.85</v>
      </c>
      <c r="E26" s="21">
        <v>6.15</v>
      </c>
      <c r="F26" s="21">
        <v>6.26</v>
      </c>
      <c r="G26" s="21">
        <v>5.73</v>
      </c>
      <c r="H26" s="21">
        <v>5.58</v>
      </c>
      <c r="I26" s="21">
        <v>5.53</v>
      </c>
      <c r="J26" s="21">
        <v>4.75</v>
      </c>
      <c r="K26" s="21">
        <v>4.5199999999999996</v>
      </c>
      <c r="L26" s="21">
        <v>4.3499999999999996</v>
      </c>
      <c r="M26" s="22">
        <v>4</v>
      </c>
      <c r="N26" s="10">
        <f t="shared" si="0"/>
        <v>5.1574999999999998</v>
      </c>
    </row>
    <row r="27" spans="1:14" x14ac:dyDescent="0.25">
      <c r="A27" s="31" t="s">
        <v>57</v>
      </c>
      <c r="B27" s="20">
        <v>5.19</v>
      </c>
      <c r="C27" s="21">
        <v>6.1</v>
      </c>
      <c r="D27" s="21">
        <v>6.96</v>
      </c>
      <c r="E27" s="21">
        <v>7.06</v>
      </c>
      <c r="F27" s="21">
        <v>6.66</v>
      </c>
      <c r="G27" s="21">
        <v>6.01</v>
      </c>
      <c r="H27" s="21">
        <v>6.28</v>
      </c>
      <c r="I27" s="21">
        <v>6</v>
      </c>
      <c r="J27" s="21">
        <v>5.43</v>
      </c>
      <c r="K27" s="21">
        <v>5.37</v>
      </c>
      <c r="L27" s="21">
        <v>5.26</v>
      </c>
      <c r="M27" s="22">
        <v>4.9000000000000004</v>
      </c>
      <c r="N27" s="10">
        <f t="shared" si="0"/>
        <v>5.9349999999999996</v>
      </c>
    </row>
    <row r="28" spans="1:14" x14ac:dyDescent="0.25">
      <c r="A28" s="31" t="s">
        <v>58</v>
      </c>
      <c r="B28" s="20">
        <v>4.8899999999999997</v>
      </c>
      <c r="C28" s="21">
        <v>5.86</v>
      </c>
      <c r="D28" s="21">
        <v>6.9</v>
      </c>
      <c r="E28" s="21">
        <v>7.06</v>
      </c>
      <c r="F28" s="21">
        <v>6.64</v>
      </c>
      <c r="G28" s="21">
        <v>5.61</v>
      </c>
      <c r="H28" s="21">
        <v>5.3</v>
      </c>
      <c r="I28" s="21">
        <v>5.25</v>
      </c>
      <c r="J28" s="21">
        <v>4.87</v>
      </c>
      <c r="K28" s="21">
        <v>4.91</v>
      </c>
      <c r="L28" s="21">
        <v>5.03</v>
      </c>
      <c r="M28" s="22">
        <v>4.68</v>
      </c>
      <c r="N28" s="10">
        <f t="shared" si="0"/>
        <v>5.583333333333333</v>
      </c>
    </row>
    <row r="29" spans="1:14" x14ac:dyDescent="0.25">
      <c r="A29" s="31" t="s">
        <v>59</v>
      </c>
      <c r="B29" s="20">
        <v>4.78</v>
      </c>
      <c r="C29" s="21">
        <v>5.73</v>
      </c>
      <c r="D29" s="21">
        <v>6.55</v>
      </c>
      <c r="E29" s="21">
        <v>6.5</v>
      </c>
      <c r="F29" s="21">
        <v>6.24</v>
      </c>
      <c r="G29" s="21">
        <v>5.6</v>
      </c>
      <c r="H29" s="21">
        <v>5.51</v>
      </c>
      <c r="I29" s="21">
        <v>5.42</v>
      </c>
      <c r="J29" s="21">
        <v>4.95</v>
      </c>
      <c r="K29" s="21">
        <v>4.92</v>
      </c>
      <c r="L29" s="21">
        <v>4.8099999999999996</v>
      </c>
      <c r="M29" s="22">
        <v>4.49</v>
      </c>
      <c r="N29" s="10">
        <f t="shared" si="0"/>
        <v>5.4583333333333348</v>
      </c>
    </row>
    <row r="30" spans="1:14" x14ac:dyDescent="0.25">
      <c r="A30" s="31" t="s">
        <v>60</v>
      </c>
      <c r="B30" s="20">
        <v>4.78</v>
      </c>
      <c r="C30" s="21">
        <v>5.73</v>
      </c>
      <c r="D30" s="21">
        <v>6.55</v>
      </c>
      <c r="E30" s="21">
        <v>6.5</v>
      </c>
      <c r="F30" s="21">
        <v>6.24</v>
      </c>
      <c r="G30" s="21">
        <v>5.6</v>
      </c>
      <c r="H30" s="21">
        <v>5.51</v>
      </c>
      <c r="I30" s="21">
        <v>5.42</v>
      </c>
      <c r="J30" s="21">
        <v>4.95</v>
      </c>
      <c r="K30" s="21">
        <v>4.92</v>
      </c>
      <c r="L30" s="21">
        <v>4.8099999999999996</v>
      </c>
      <c r="M30" s="22">
        <v>4.49</v>
      </c>
      <c r="N30" s="10">
        <f t="shared" si="0"/>
        <v>5.4583333333333348</v>
      </c>
    </row>
    <row r="31" spans="1:14" x14ac:dyDescent="0.25">
      <c r="A31" s="31" t="s">
        <v>61</v>
      </c>
      <c r="B31" s="20">
        <v>5.17</v>
      </c>
      <c r="C31" s="21">
        <v>5.98</v>
      </c>
      <c r="D31" s="21">
        <v>6.78</v>
      </c>
      <c r="E31" s="21">
        <v>6.83</v>
      </c>
      <c r="F31" s="21">
        <v>6.23</v>
      </c>
      <c r="G31" s="21">
        <v>5.42</v>
      </c>
      <c r="H31" s="21">
        <v>5.77</v>
      </c>
      <c r="I31" s="21">
        <v>5.61</v>
      </c>
      <c r="J31" s="21">
        <v>5.05</v>
      </c>
      <c r="K31" s="21">
        <v>5.22</v>
      </c>
      <c r="L31" s="21">
        <v>5.18</v>
      </c>
      <c r="M31" s="22">
        <v>4.8899999999999997</v>
      </c>
      <c r="N31" s="10">
        <f t="shared" si="0"/>
        <v>5.6774999999999984</v>
      </c>
    </row>
    <row r="32" spans="1:14" x14ac:dyDescent="0.25">
      <c r="A32" s="31" t="s">
        <v>57</v>
      </c>
      <c r="B32" s="20">
        <v>5.19</v>
      </c>
      <c r="C32" s="21">
        <v>6.1</v>
      </c>
      <c r="D32" s="21">
        <v>6.96</v>
      </c>
      <c r="E32" s="21">
        <v>7.06</v>
      </c>
      <c r="F32" s="21">
        <v>6.66</v>
      </c>
      <c r="G32" s="21">
        <v>6.01</v>
      </c>
      <c r="H32" s="21">
        <v>6.28</v>
      </c>
      <c r="I32" s="21">
        <v>6</v>
      </c>
      <c r="J32" s="21">
        <v>5.43</v>
      </c>
      <c r="K32" s="21">
        <v>5.37</v>
      </c>
      <c r="L32" s="21">
        <v>5.26</v>
      </c>
      <c r="M32" s="22">
        <v>4.9000000000000004</v>
      </c>
      <c r="N32" s="10">
        <f t="shared" si="0"/>
        <v>5.9349999999999996</v>
      </c>
    </row>
    <row r="33" spans="1:14" x14ac:dyDescent="0.25">
      <c r="A33" s="31" t="s">
        <v>62</v>
      </c>
      <c r="B33" s="20">
        <v>4.7300000000000004</v>
      </c>
      <c r="C33" s="21">
        <v>5.5</v>
      </c>
      <c r="D33" s="21">
        <v>6.2</v>
      </c>
      <c r="E33" s="21">
        <v>6.21</v>
      </c>
      <c r="F33" s="21">
        <v>6.16</v>
      </c>
      <c r="G33" s="21">
        <v>5.64</v>
      </c>
      <c r="H33" s="21">
        <v>5.67</v>
      </c>
      <c r="I33" s="21">
        <v>5.57</v>
      </c>
      <c r="J33" s="21">
        <v>4.95</v>
      </c>
      <c r="K33" s="21">
        <v>4.9400000000000004</v>
      </c>
      <c r="L33" s="21">
        <v>4.79</v>
      </c>
      <c r="M33" s="22">
        <v>4.49</v>
      </c>
      <c r="N33" s="10">
        <f t="shared" si="0"/>
        <v>5.4041666666666659</v>
      </c>
    </row>
    <row r="34" spans="1:14" x14ac:dyDescent="0.25">
      <c r="A34" s="31" t="s">
        <v>63</v>
      </c>
      <c r="B34" s="20">
        <v>4.7300000000000004</v>
      </c>
      <c r="C34" s="21">
        <v>5.5</v>
      </c>
      <c r="D34" s="21">
        <v>6.2</v>
      </c>
      <c r="E34" s="21">
        <v>6.21</v>
      </c>
      <c r="F34" s="21">
        <v>6.16</v>
      </c>
      <c r="G34" s="21">
        <v>5.64</v>
      </c>
      <c r="H34" s="21">
        <v>5.67</v>
      </c>
      <c r="I34" s="21">
        <v>5.57</v>
      </c>
      <c r="J34" s="21">
        <v>4.95</v>
      </c>
      <c r="K34" s="21">
        <v>4.9400000000000004</v>
      </c>
      <c r="L34" s="21">
        <v>4.79</v>
      </c>
      <c r="M34" s="22">
        <v>4.49</v>
      </c>
      <c r="N34" s="10">
        <f t="shared" si="0"/>
        <v>5.4041666666666659</v>
      </c>
    </row>
    <row r="35" spans="1:14" x14ac:dyDescent="0.25">
      <c r="A35" s="31" t="s">
        <v>64</v>
      </c>
      <c r="B35" s="20">
        <v>4.7</v>
      </c>
      <c r="C35" s="21">
        <v>5.3</v>
      </c>
      <c r="D35" s="21">
        <v>6.11</v>
      </c>
      <c r="E35" s="21">
        <v>6.38</v>
      </c>
      <c r="F35" s="21">
        <v>6.08</v>
      </c>
      <c r="G35" s="21">
        <v>5.33</v>
      </c>
      <c r="H35" s="21">
        <v>5.34</v>
      </c>
      <c r="I35" s="21">
        <v>5.28</v>
      </c>
      <c r="J35" s="21">
        <v>4.7</v>
      </c>
      <c r="K35" s="21">
        <v>4.71</v>
      </c>
      <c r="L35" s="21">
        <v>4.63</v>
      </c>
      <c r="M35" s="22">
        <v>4.53</v>
      </c>
      <c r="N35" s="10">
        <f t="shared" si="0"/>
        <v>5.2575000000000003</v>
      </c>
    </row>
    <row r="36" spans="1:14" x14ac:dyDescent="0.25">
      <c r="A36" s="31" t="s">
        <v>65</v>
      </c>
      <c r="B36" s="20">
        <v>3.83</v>
      </c>
      <c r="C36" s="21">
        <v>4.51</v>
      </c>
      <c r="D36" s="21">
        <v>5.47</v>
      </c>
      <c r="E36" s="21">
        <v>5.99</v>
      </c>
      <c r="F36" s="21">
        <v>5.85</v>
      </c>
      <c r="G36" s="21">
        <v>5.49</v>
      </c>
      <c r="H36" s="21">
        <v>5.7</v>
      </c>
      <c r="I36" s="21">
        <v>5.56</v>
      </c>
      <c r="J36" s="21">
        <v>4.8499999999999996</v>
      </c>
      <c r="K36" s="21">
        <v>4.3499999999999996</v>
      </c>
      <c r="L36" s="21">
        <v>4.0599999999999996</v>
      </c>
      <c r="M36" s="22">
        <v>3.61</v>
      </c>
      <c r="N36" s="10">
        <f t="shared" si="0"/>
        <v>4.9391666666666678</v>
      </c>
    </row>
    <row r="37" spans="1:14" x14ac:dyDescent="0.25">
      <c r="A37" s="31" t="s">
        <v>66</v>
      </c>
      <c r="B37" s="20">
        <v>4.33</v>
      </c>
      <c r="C37" s="21">
        <v>5.01</v>
      </c>
      <c r="D37" s="21">
        <v>5.92</v>
      </c>
      <c r="E37" s="21">
        <v>6.15</v>
      </c>
      <c r="F37" s="21">
        <v>5.9</v>
      </c>
      <c r="G37" s="21">
        <v>5.32</v>
      </c>
      <c r="H37" s="21">
        <v>5.64</v>
      </c>
      <c r="I37" s="21">
        <v>5.45</v>
      </c>
      <c r="J37" s="21">
        <v>4.74</v>
      </c>
      <c r="K37" s="21">
        <v>4.5199999999999996</v>
      </c>
      <c r="L37" s="21">
        <v>4.5</v>
      </c>
      <c r="M37" s="22">
        <v>4.28</v>
      </c>
      <c r="N37" s="10">
        <f t="shared" si="0"/>
        <v>5.1466666666666674</v>
      </c>
    </row>
    <row r="38" spans="1:14" x14ac:dyDescent="0.25">
      <c r="A38" s="31" t="s">
        <v>67</v>
      </c>
      <c r="B38" s="20">
        <v>4.59</v>
      </c>
      <c r="C38" s="21">
        <v>5.45</v>
      </c>
      <c r="D38" s="21">
        <v>6.21</v>
      </c>
      <c r="E38" s="21">
        <v>6.75</v>
      </c>
      <c r="F38" s="21">
        <v>6.92</v>
      </c>
      <c r="G38" s="21">
        <v>6.68</v>
      </c>
      <c r="H38" s="21">
        <v>6.66</v>
      </c>
      <c r="I38" s="21">
        <v>6.54</v>
      </c>
      <c r="J38" s="21">
        <v>6.06</v>
      </c>
      <c r="K38" s="21">
        <v>5.29</v>
      </c>
      <c r="L38" s="21">
        <v>4.75</v>
      </c>
      <c r="M38" s="22">
        <v>4.24</v>
      </c>
      <c r="N38" s="10">
        <f t="shared" si="0"/>
        <v>5.8449999999999998</v>
      </c>
    </row>
    <row r="39" spans="1:14" x14ac:dyDescent="0.25">
      <c r="A39" s="31" t="s">
        <v>68</v>
      </c>
      <c r="B39" s="20">
        <v>4.0599999999999996</v>
      </c>
      <c r="C39" s="21">
        <v>4.8499999999999996</v>
      </c>
      <c r="D39" s="21">
        <v>5.5</v>
      </c>
      <c r="E39" s="21">
        <v>6.04</v>
      </c>
      <c r="F39" s="21">
        <v>5.85</v>
      </c>
      <c r="G39" s="21">
        <v>5.32</v>
      </c>
      <c r="H39" s="21">
        <v>5.34</v>
      </c>
      <c r="I39" s="21">
        <v>5.24</v>
      </c>
      <c r="J39" s="21">
        <v>4.92</v>
      </c>
      <c r="K39" s="21">
        <v>4.5999999999999996</v>
      </c>
      <c r="L39" s="21">
        <v>4.21</v>
      </c>
      <c r="M39" s="22">
        <v>3.86</v>
      </c>
      <c r="N39" s="10">
        <f t="shared" si="0"/>
        <v>4.9824999999999999</v>
      </c>
    </row>
    <row r="40" spans="1:14" x14ac:dyDescent="0.25">
      <c r="A40" s="31" t="s">
        <v>69</v>
      </c>
      <c r="B40" s="20">
        <v>4.25</v>
      </c>
      <c r="C40" s="21">
        <v>4.97</v>
      </c>
      <c r="D40" s="21">
        <v>5.77</v>
      </c>
      <c r="E40" s="21">
        <v>6.35</v>
      </c>
      <c r="F40" s="21">
        <v>6.31</v>
      </c>
      <c r="G40" s="21">
        <v>5.87</v>
      </c>
      <c r="H40" s="21">
        <v>5.9</v>
      </c>
      <c r="I40" s="21">
        <v>5.71</v>
      </c>
      <c r="J40" s="21">
        <v>5.36</v>
      </c>
      <c r="K40" s="21">
        <v>4.78</v>
      </c>
      <c r="L40" s="21">
        <v>4.33</v>
      </c>
      <c r="M40" s="22">
        <v>3.98</v>
      </c>
      <c r="N40" s="10">
        <f t="shared" si="0"/>
        <v>5.2983333333333329</v>
      </c>
    </row>
    <row r="41" spans="1:14" x14ac:dyDescent="0.25">
      <c r="M41" s="9"/>
      <c r="N41" s="17" t="s">
        <v>102</v>
      </c>
    </row>
  </sheetData>
  <sheetProtection algorithmName="SHA-512" hashValue="OcKGeGAUBZjaCf5fJu3sISNW5uuKQz6PjDf69GXFqcqtp8P6rt1W9uaTLrj98CC2Dif+8kKl3fzDRUVlrlVqlA==" saltValue="V+sk6oAntFil5acdeX/acA==" spinCount="100000" sheet="1" objects="1" scenarios="1"/>
  <mergeCells count="1">
    <mergeCell ref="B6:N6"/>
  </mergeCells>
  <hyperlinks>
    <hyperlink ref="N41" location="CALCULADOR!A1" display="INICIO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>
      <selection activeCell="G12" sqref="G12"/>
    </sheetView>
  </sheetViews>
  <sheetFormatPr baseColWidth="10" defaultRowHeight="15" x14ac:dyDescent="0.25"/>
  <cols>
    <col min="2" max="2" width="9.140625" bestFit="1" customWidth="1"/>
    <col min="3" max="3" width="17.7109375" bestFit="1" customWidth="1"/>
    <col min="4" max="4" width="54.28515625" bestFit="1" customWidth="1"/>
    <col min="5" max="5" width="3" customWidth="1"/>
    <col min="6" max="6" width="9.140625" bestFit="1" customWidth="1"/>
    <col min="7" max="7" width="17.7109375" bestFit="1" customWidth="1"/>
    <col min="8" max="8" width="54.28515625" bestFit="1" customWidth="1"/>
  </cols>
  <sheetData>
    <row r="2" spans="2:8" x14ac:dyDescent="0.25">
      <c r="B2" s="74" t="s">
        <v>139</v>
      </c>
      <c r="C2" s="74"/>
      <c r="D2" s="74"/>
      <c r="F2" s="74" t="s">
        <v>140</v>
      </c>
      <c r="G2" s="74"/>
      <c r="H2" s="74"/>
    </row>
    <row r="3" spans="2:8" x14ac:dyDescent="0.25">
      <c r="B3" s="74" t="s">
        <v>137</v>
      </c>
      <c r="C3" s="74"/>
      <c r="D3" s="74"/>
      <c r="F3" s="74" t="s">
        <v>138</v>
      </c>
      <c r="G3" s="74"/>
      <c r="H3" s="74"/>
    </row>
    <row r="4" spans="2:8" x14ac:dyDescent="0.25">
      <c r="B4" s="11" t="s">
        <v>76</v>
      </c>
      <c r="C4" s="12" t="s">
        <v>77</v>
      </c>
      <c r="D4" s="12" t="s">
        <v>72</v>
      </c>
      <c r="F4" s="11" t="s">
        <v>76</v>
      </c>
      <c r="G4" s="12" t="s">
        <v>77</v>
      </c>
      <c r="H4" s="12" t="s">
        <v>72</v>
      </c>
    </row>
    <row r="5" spans="2:8" x14ac:dyDescent="0.25">
      <c r="B5" s="13">
        <v>4</v>
      </c>
      <c r="C5" s="7" t="s">
        <v>128</v>
      </c>
      <c r="D5" s="7" t="s">
        <v>136</v>
      </c>
      <c r="F5" s="13">
        <v>3</v>
      </c>
      <c r="G5" s="7" t="s">
        <v>129</v>
      </c>
      <c r="H5" s="7" t="s">
        <v>130</v>
      </c>
    </row>
    <row r="6" spans="2:8" x14ac:dyDescent="0.25">
      <c r="B6" s="13">
        <v>1</v>
      </c>
      <c r="C6" s="7" t="s">
        <v>88</v>
      </c>
      <c r="D6" s="7" t="s">
        <v>90</v>
      </c>
      <c r="F6" s="13">
        <v>1</v>
      </c>
      <c r="G6" s="7" t="s">
        <v>88</v>
      </c>
      <c r="H6" s="7" t="s">
        <v>90</v>
      </c>
    </row>
    <row r="7" spans="2:8" x14ac:dyDescent="0.25">
      <c r="B7" s="13">
        <v>1</v>
      </c>
      <c r="C7" s="7" t="s">
        <v>131</v>
      </c>
      <c r="D7" s="7" t="s">
        <v>91</v>
      </c>
      <c r="F7" s="13">
        <v>1</v>
      </c>
      <c r="G7" s="7" t="s">
        <v>131</v>
      </c>
      <c r="H7" s="7" t="s">
        <v>91</v>
      </c>
    </row>
    <row r="8" spans="2:8" x14ac:dyDescent="0.25">
      <c r="B8" s="13">
        <v>1</v>
      </c>
      <c r="C8" s="7" t="s">
        <v>80</v>
      </c>
      <c r="D8" s="7" t="s">
        <v>84</v>
      </c>
      <c r="F8" s="13">
        <v>1</v>
      </c>
      <c r="G8" s="7" t="s">
        <v>80</v>
      </c>
      <c r="H8" s="7" t="s">
        <v>84</v>
      </c>
    </row>
    <row r="9" spans="2:8" x14ac:dyDescent="0.25">
      <c r="B9" s="13">
        <v>1</v>
      </c>
      <c r="C9" s="7" t="s">
        <v>81</v>
      </c>
      <c r="D9" s="7" t="s">
        <v>75</v>
      </c>
      <c r="F9" s="13">
        <v>1</v>
      </c>
      <c r="G9" s="7" t="s">
        <v>81</v>
      </c>
      <c r="H9" s="7" t="s">
        <v>75</v>
      </c>
    </row>
    <row r="10" spans="2:8" x14ac:dyDescent="0.25">
      <c r="B10" s="13">
        <v>1</v>
      </c>
      <c r="C10" s="7" t="s">
        <v>82</v>
      </c>
      <c r="D10" s="7" t="s">
        <v>85</v>
      </c>
      <c r="F10" s="13">
        <v>1</v>
      </c>
      <c r="G10" s="7" t="s">
        <v>82</v>
      </c>
      <c r="H10" s="7" t="s">
        <v>85</v>
      </c>
    </row>
    <row r="11" spans="2:8" x14ac:dyDescent="0.25">
      <c r="B11" s="13">
        <v>1</v>
      </c>
      <c r="C11" s="7" t="s">
        <v>83</v>
      </c>
      <c r="D11" s="7" t="s">
        <v>86</v>
      </c>
      <c r="F11" s="13">
        <v>1</v>
      </c>
      <c r="G11" s="7" t="s">
        <v>83</v>
      </c>
      <c r="H11" s="7" t="s">
        <v>86</v>
      </c>
    </row>
    <row r="12" spans="2:8" x14ac:dyDescent="0.25">
      <c r="B12" s="13">
        <v>1</v>
      </c>
      <c r="C12" s="7" t="s">
        <v>147</v>
      </c>
      <c r="D12" s="7" t="s">
        <v>87</v>
      </c>
      <c r="F12" s="13">
        <v>1</v>
      </c>
      <c r="G12" s="7" t="s">
        <v>147</v>
      </c>
      <c r="H12" s="7" t="s">
        <v>87</v>
      </c>
    </row>
    <row r="13" spans="2:8" x14ac:dyDescent="0.25">
      <c r="B13" s="74" t="s">
        <v>92</v>
      </c>
      <c r="C13" s="74"/>
      <c r="D13" s="74"/>
      <c r="F13" s="74" t="s">
        <v>92</v>
      </c>
      <c r="G13" s="74"/>
      <c r="H13" s="74"/>
    </row>
    <row r="14" spans="2:8" x14ac:dyDescent="0.25">
      <c r="B14" s="11" t="s">
        <v>76</v>
      </c>
      <c r="C14" s="12" t="s">
        <v>77</v>
      </c>
      <c r="D14" s="12" t="s">
        <v>72</v>
      </c>
      <c r="F14" s="11" t="s">
        <v>76</v>
      </c>
      <c r="G14" s="12" t="s">
        <v>77</v>
      </c>
      <c r="H14" s="12" t="s">
        <v>72</v>
      </c>
    </row>
    <row r="15" spans="2:8" x14ac:dyDescent="0.25">
      <c r="B15" s="13">
        <v>2</v>
      </c>
      <c r="C15" s="7" t="s">
        <v>79</v>
      </c>
      <c r="D15" s="7" t="s">
        <v>94</v>
      </c>
      <c r="F15" s="13">
        <v>2</v>
      </c>
      <c r="G15" s="7" t="s">
        <v>79</v>
      </c>
      <c r="H15" s="7" t="s">
        <v>94</v>
      </c>
    </row>
    <row r="16" spans="2:8" x14ac:dyDescent="0.25">
      <c r="B16" s="13">
        <v>2</v>
      </c>
      <c r="C16" s="7" t="s">
        <v>93</v>
      </c>
      <c r="D16" s="7" t="s">
        <v>95</v>
      </c>
      <c r="F16" s="13">
        <v>2</v>
      </c>
      <c r="G16" s="7" t="s">
        <v>93</v>
      </c>
      <c r="H16" s="7" t="s">
        <v>95</v>
      </c>
    </row>
    <row r="17" spans="2:8" x14ac:dyDescent="0.25">
      <c r="B17" s="13">
        <v>1</v>
      </c>
      <c r="C17" s="7" t="s">
        <v>96</v>
      </c>
      <c r="D17" s="7" t="s">
        <v>97</v>
      </c>
      <c r="F17" s="13">
        <v>1</v>
      </c>
      <c r="G17" s="7" t="s">
        <v>96</v>
      </c>
      <c r="H17" s="7" t="s">
        <v>97</v>
      </c>
    </row>
    <row r="18" spans="2:8" x14ac:dyDescent="0.25">
      <c r="B18" s="75" t="s">
        <v>102</v>
      </c>
      <c r="C18" s="76"/>
      <c r="D18" s="77"/>
      <c r="F18" s="75" t="s">
        <v>102</v>
      </c>
      <c r="G18" s="76"/>
      <c r="H18" s="77"/>
    </row>
  </sheetData>
  <sheetProtection algorithmName="SHA-512" hashValue="qb/cRH5CiFIDmhk93ZDJZA50osCUVLBpUTBOMsWfveJKfKhDyGeynt7wdZO1JSOzQ0MdhsKNcHCPKNruuCYXzA==" saltValue="ZKSHbFx8NKTy9A6FggRUbw==" spinCount="100000" sheet="1" objects="1" scenarios="1"/>
  <mergeCells count="8">
    <mergeCell ref="B2:D2"/>
    <mergeCell ref="F2:H2"/>
    <mergeCell ref="B3:D3"/>
    <mergeCell ref="B13:D13"/>
    <mergeCell ref="B18:D18"/>
    <mergeCell ref="F3:H3"/>
    <mergeCell ref="F13:H13"/>
    <mergeCell ref="F18:H18"/>
  </mergeCells>
  <hyperlinks>
    <hyperlink ref="B18:D18" location="CALCULADOR!A1" display="INICIO"/>
    <hyperlink ref="F18:H18" location="CALCULADOR!A1" display="INICIO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>
      <selection activeCell="G13" sqref="G13"/>
    </sheetView>
  </sheetViews>
  <sheetFormatPr baseColWidth="10" defaultRowHeight="15" x14ac:dyDescent="0.25"/>
  <cols>
    <col min="2" max="2" width="9.140625" bestFit="1" customWidth="1"/>
    <col min="3" max="3" width="17.7109375" bestFit="1" customWidth="1"/>
    <col min="4" max="4" width="54.28515625" bestFit="1" customWidth="1"/>
    <col min="5" max="5" width="3" customWidth="1"/>
    <col min="6" max="6" width="9.140625" bestFit="1" customWidth="1"/>
    <col min="7" max="7" width="17.7109375" bestFit="1" customWidth="1"/>
    <col min="8" max="8" width="54.28515625" bestFit="1" customWidth="1"/>
  </cols>
  <sheetData>
    <row r="2" spans="2:8" x14ac:dyDescent="0.25">
      <c r="B2" s="74" t="s">
        <v>141</v>
      </c>
      <c r="C2" s="74"/>
      <c r="D2" s="74"/>
      <c r="F2" s="74" t="s">
        <v>142</v>
      </c>
      <c r="G2" s="74"/>
      <c r="H2" s="74"/>
    </row>
    <row r="3" spans="2:8" x14ac:dyDescent="0.25">
      <c r="B3" s="74" t="s">
        <v>143</v>
      </c>
      <c r="C3" s="74"/>
      <c r="D3" s="74"/>
      <c r="F3" s="74" t="s">
        <v>144</v>
      </c>
      <c r="G3" s="74"/>
      <c r="H3" s="74"/>
    </row>
    <row r="4" spans="2:8" x14ac:dyDescent="0.25">
      <c r="B4" s="11" t="s">
        <v>76</v>
      </c>
      <c r="C4" s="12" t="s">
        <v>77</v>
      </c>
      <c r="D4" s="12" t="s">
        <v>72</v>
      </c>
      <c r="F4" s="11" t="s">
        <v>76</v>
      </c>
      <c r="G4" s="12" t="s">
        <v>77</v>
      </c>
      <c r="H4" s="12" t="s">
        <v>72</v>
      </c>
    </row>
    <row r="5" spans="2:8" x14ac:dyDescent="0.25">
      <c r="B5" s="13">
        <v>8</v>
      </c>
      <c r="C5" s="7" t="s">
        <v>128</v>
      </c>
      <c r="D5" s="7" t="s">
        <v>136</v>
      </c>
      <c r="F5" s="13">
        <v>6</v>
      </c>
      <c r="G5" s="7" t="s">
        <v>129</v>
      </c>
      <c r="H5" s="7" t="s">
        <v>130</v>
      </c>
    </row>
    <row r="6" spans="2:8" x14ac:dyDescent="0.25">
      <c r="B6" s="13">
        <v>1</v>
      </c>
      <c r="C6" s="7" t="s">
        <v>98</v>
      </c>
      <c r="D6" s="7" t="s">
        <v>101</v>
      </c>
      <c r="F6" s="13">
        <v>1</v>
      </c>
      <c r="G6" s="7" t="s">
        <v>98</v>
      </c>
      <c r="H6" s="7" t="s">
        <v>101</v>
      </c>
    </row>
    <row r="7" spans="2:8" x14ac:dyDescent="0.25">
      <c r="B7" s="13">
        <v>1</v>
      </c>
      <c r="C7" s="7" t="s">
        <v>132</v>
      </c>
      <c r="D7" s="7" t="s">
        <v>133</v>
      </c>
      <c r="F7" s="13">
        <v>1</v>
      </c>
      <c r="G7" s="7" t="s">
        <v>79</v>
      </c>
      <c r="H7" s="7" t="s">
        <v>74</v>
      </c>
    </row>
    <row r="8" spans="2:8" x14ac:dyDescent="0.25">
      <c r="B8" s="13">
        <v>1</v>
      </c>
      <c r="C8" s="7" t="s">
        <v>80</v>
      </c>
      <c r="D8" s="7" t="s">
        <v>84</v>
      </c>
      <c r="F8" s="13">
        <v>1</v>
      </c>
      <c r="G8" s="7" t="s">
        <v>132</v>
      </c>
      <c r="H8" s="7" t="s">
        <v>133</v>
      </c>
    </row>
    <row r="9" spans="2:8" x14ac:dyDescent="0.25">
      <c r="B9" s="13">
        <v>1</v>
      </c>
      <c r="C9" s="7" t="s">
        <v>81</v>
      </c>
      <c r="D9" s="7" t="s">
        <v>75</v>
      </c>
      <c r="F9" s="13">
        <v>1</v>
      </c>
      <c r="G9" s="7" t="s">
        <v>80</v>
      </c>
      <c r="H9" s="7" t="s">
        <v>84</v>
      </c>
    </row>
    <row r="10" spans="2:8" x14ac:dyDescent="0.25">
      <c r="B10" s="13">
        <v>1</v>
      </c>
      <c r="C10" s="7" t="s">
        <v>82</v>
      </c>
      <c r="D10" s="7" t="s">
        <v>85</v>
      </c>
      <c r="F10" s="13">
        <v>1</v>
      </c>
      <c r="G10" s="7" t="s">
        <v>81</v>
      </c>
      <c r="H10" s="7" t="s">
        <v>75</v>
      </c>
    </row>
    <row r="11" spans="2:8" x14ac:dyDescent="0.25">
      <c r="B11" s="13">
        <v>1</v>
      </c>
      <c r="C11" s="7" t="s">
        <v>83</v>
      </c>
      <c r="D11" s="7" t="s">
        <v>86</v>
      </c>
      <c r="F11" s="13">
        <v>1</v>
      </c>
      <c r="G11" s="7" t="s">
        <v>82</v>
      </c>
      <c r="H11" s="7" t="s">
        <v>85</v>
      </c>
    </row>
    <row r="12" spans="2:8" x14ac:dyDescent="0.25">
      <c r="B12" s="13">
        <v>1</v>
      </c>
      <c r="C12" s="7" t="s">
        <v>147</v>
      </c>
      <c r="D12" s="7" t="s">
        <v>87</v>
      </c>
      <c r="F12" s="13">
        <v>1</v>
      </c>
      <c r="G12" s="7" t="s">
        <v>83</v>
      </c>
      <c r="H12" s="7" t="s">
        <v>86</v>
      </c>
    </row>
    <row r="13" spans="2:8" x14ac:dyDescent="0.25">
      <c r="B13" s="74" t="s">
        <v>92</v>
      </c>
      <c r="C13" s="74"/>
      <c r="D13" s="74"/>
      <c r="F13" s="13">
        <v>1</v>
      </c>
      <c r="G13" s="7" t="s">
        <v>147</v>
      </c>
      <c r="H13" s="7" t="s">
        <v>87</v>
      </c>
    </row>
    <row r="14" spans="2:8" x14ac:dyDescent="0.25">
      <c r="B14" s="11" t="s">
        <v>76</v>
      </c>
      <c r="C14" s="12" t="s">
        <v>77</v>
      </c>
      <c r="D14" s="12" t="s">
        <v>72</v>
      </c>
      <c r="F14" s="78" t="s">
        <v>92</v>
      </c>
      <c r="G14" s="79"/>
      <c r="H14" s="80"/>
    </row>
    <row r="15" spans="2:8" x14ac:dyDescent="0.25">
      <c r="B15" s="13">
        <v>2</v>
      </c>
      <c r="C15" s="7" t="s">
        <v>79</v>
      </c>
      <c r="D15" s="7" t="s">
        <v>94</v>
      </c>
      <c r="F15" s="11" t="s">
        <v>76</v>
      </c>
      <c r="G15" s="12" t="s">
        <v>77</v>
      </c>
      <c r="H15" s="12" t="s">
        <v>72</v>
      </c>
    </row>
    <row r="16" spans="2:8" x14ac:dyDescent="0.25">
      <c r="B16" s="13">
        <v>2</v>
      </c>
      <c r="C16" s="7" t="s">
        <v>93</v>
      </c>
      <c r="D16" s="7" t="s">
        <v>95</v>
      </c>
      <c r="F16" s="13">
        <v>2</v>
      </c>
      <c r="G16" s="7" t="s">
        <v>93</v>
      </c>
      <c r="H16" s="7" t="s">
        <v>95</v>
      </c>
    </row>
    <row r="17" spans="2:8" x14ac:dyDescent="0.25">
      <c r="B17" s="13">
        <v>1</v>
      </c>
      <c r="C17" s="7" t="s">
        <v>96</v>
      </c>
      <c r="D17" s="7" t="s">
        <v>97</v>
      </c>
      <c r="F17" s="13">
        <v>1</v>
      </c>
      <c r="G17" s="7" t="s">
        <v>96</v>
      </c>
      <c r="H17" s="7" t="s">
        <v>97</v>
      </c>
    </row>
    <row r="18" spans="2:8" x14ac:dyDescent="0.25">
      <c r="B18" s="75" t="s">
        <v>102</v>
      </c>
      <c r="C18" s="76"/>
      <c r="D18" s="77"/>
      <c r="F18" s="75" t="s">
        <v>102</v>
      </c>
      <c r="G18" s="76"/>
      <c r="H18" s="77"/>
    </row>
  </sheetData>
  <sheetProtection algorithmName="SHA-512" hashValue="GWG4KOWoIQFpqB6B2Sh8jnFCmRyXI45wNr23YPZiajT7mynQrprEjsXzuR8/pAtTxLYJ13LbcwCkOczYbA/j1Q==" saltValue="+e5xcE5pfuqB/B43R0/dFw==" spinCount="100000" sheet="1" objects="1" scenarios="1"/>
  <mergeCells count="8">
    <mergeCell ref="F14:H14"/>
    <mergeCell ref="B18:D18"/>
    <mergeCell ref="F18:H18"/>
    <mergeCell ref="B2:D2"/>
    <mergeCell ref="F2:H2"/>
    <mergeCell ref="B3:D3"/>
    <mergeCell ref="B13:D13"/>
    <mergeCell ref="F3:H3"/>
  </mergeCells>
  <hyperlinks>
    <hyperlink ref="B18:D18" location="CALCULADOR!A1" display="INICIO"/>
    <hyperlink ref="F18:H18" location="CALCULADOR!A1" display="INICIO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D13" sqref="D13"/>
    </sheetView>
  </sheetViews>
  <sheetFormatPr baseColWidth="10" defaultRowHeight="15" x14ac:dyDescent="0.25"/>
  <cols>
    <col min="1" max="1" width="11.42578125" customWidth="1"/>
    <col min="2" max="2" width="9.140625" bestFit="1" customWidth="1"/>
    <col min="3" max="3" width="17.7109375" bestFit="1" customWidth="1"/>
    <col min="4" max="4" width="54.28515625" bestFit="1" customWidth="1"/>
    <col min="5" max="5" width="3" customWidth="1"/>
    <col min="6" max="6" width="9.140625" bestFit="1" customWidth="1"/>
    <col min="7" max="7" width="17.7109375" bestFit="1" customWidth="1"/>
    <col min="8" max="8" width="54.28515625" bestFit="1" customWidth="1"/>
  </cols>
  <sheetData>
    <row r="2" spans="2:8" x14ac:dyDescent="0.25">
      <c r="B2" s="74" t="s">
        <v>145</v>
      </c>
      <c r="C2" s="74"/>
      <c r="D2" s="74"/>
      <c r="F2" s="74" t="s">
        <v>146</v>
      </c>
      <c r="G2" s="74"/>
      <c r="H2" s="74"/>
    </row>
    <row r="3" spans="2:8" x14ac:dyDescent="0.25">
      <c r="B3" s="74" t="s">
        <v>134</v>
      </c>
      <c r="C3" s="74"/>
      <c r="D3" s="74"/>
      <c r="F3" s="74" t="s">
        <v>135</v>
      </c>
      <c r="G3" s="74"/>
      <c r="H3" s="74"/>
    </row>
    <row r="4" spans="2:8" x14ac:dyDescent="0.25">
      <c r="B4" s="11" t="s">
        <v>76</v>
      </c>
      <c r="C4" s="12" t="s">
        <v>77</v>
      </c>
      <c r="D4" s="12" t="s">
        <v>72</v>
      </c>
      <c r="F4" s="11" t="s">
        <v>76</v>
      </c>
      <c r="G4" s="12" t="s">
        <v>77</v>
      </c>
      <c r="H4" s="12" t="s">
        <v>72</v>
      </c>
    </row>
    <row r="5" spans="2:8" x14ac:dyDescent="0.25">
      <c r="B5" s="13">
        <v>20</v>
      </c>
      <c r="C5" s="7" t="s">
        <v>128</v>
      </c>
      <c r="D5" s="7" t="s">
        <v>136</v>
      </c>
      <c r="F5" s="13">
        <v>14</v>
      </c>
      <c r="G5" s="7" t="s">
        <v>129</v>
      </c>
      <c r="H5" s="7" t="s">
        <v>130</v>
      </c>
    </row>
    <row r="6" spans="2:8" x14ac:dyDescent="0.25">
      <c r="B6" s="13">
        <v>1</v>
      </c>
      <c r="C6" s="7" t="s">
        <v>78</v>
      </c>
      <c r="D6" s="7" t="s">
        <v>73</v>
      </c>
      <c r="F6" s="13">
        <v>1</v>
      </c>
      <c r="G6" s="7" t="s">
        <v>78</v>
      </c>
      <c r="H6" s="7" t="s">
        <v>73</v>
      </c>
    </row>
    <row r="7" spans="2:8" x14ac:dyDescent="0.25">
      <c r="B7" s="13">
        <v>1</v>
      </c>
      <c r="C7" s="7" t="s">
        <v>131</v>
      </c>
      <c r="D7" s="7" t="s">
        <v>91</v>
      </c>
      <c r="F7" s="13">
        <v>2</v>
      </c>
      <c r="G7" s="7" t="s">
        <v>79</v>
      </c>
      <c r="H7" s="7" t="s">
        <v>74</v>
      </c>
    </row>
    <row r="8" spans="2:8" x14ac:dyDescent="0.25">
      <c r="B8" s="13">
        <v>2</v>
      </c>
      <c r="C8" s="7" t="s">
        <v>132</v>
      </c>
      <c r="D8" s="7" t="s">
        <v>133</v>
      </c>
      <c r="F8" s="13">
        <v>2</v>
      </c>
      <c r="G8" s="7" t="s">
        <v>132</v>
      </c>
      <c r="H8" s="7" t="s">
        <v>133</v>
      </c>
    </row>
    <row r="9" spans="2:8" x14ac:dyDescent="0.25">
      <c r="B9" s="13">
        <v>1</v>
      </c>
      <c r="C9" s="7" t="s">
        <v>80</v>
      </c>
      <c r="D9" s="7" t="s">
        <v>84</v>
      </c>
      <c r="F9" s="13">
        <v>1</v>
      </c>
      <c r="G9" s="7" t="s">
        <v>80</v>
      </c>
      <c r="H9" s="7" t="s">
        <v>84</v>
      </c>
    </row>
    <row r="10" spans="2:8" x14ac:dyDescent="0.25">
      <c r="B10" s="13">
        <v>1</v>
      </c>
      <c r="C10" s="7" t="s">
        <v>81</v>
      </c>
      <c r="D10" s="7" t="s">
        <v>75</v>
      </c>
      <c r="F10" s="13">
        <v>1</v>
      </c>
      <c r="G10" s="7" t="s">
        <v>81</v>
      </c>
      <c r="H10" s="7" t="s">
        <v>75</v>
      </c>
    </row>
    <row r="11" spans="2:8" x14ac:dyDescent="0.25">
      <c r="B11" s="13">
        <v>1</v>
      </c>
      <c r="C11" s="7" t="s">
        <v>82</v>
      </c>
      <c r="D11" s="7" t="s">
        <v>85</v>
      </c>
      <c r="F11" s="13">
        <v>1</v>
      </c>
      <c r="G11" s="7" t="s">
        <v>82</v>
      </c>
      <c r="H11" s="7" t="s">
        <v>85</v>
      </c>
    </row>
    <row r="12" spans="2:8" x14ac:dyDescent="0.25">
      <c r="B12" s="13">
        <v>1</v>
      </c>
      <c r="C12" s="7" t="s">
        <v>83</v>
      </c>
      <c r="D12" s="7" t="s">
        <v>86</v>
      </c>
      <c r="F12" s="13">
        <v>1</v>
      </c>
      <c r="G12" s="7" t="s">
        <v>83</v>
      </c>
      <c r="H12" s="7" t="s">
        <v>86</v>
      </c>
    </row>
    <row r="13" spans="2:8" x14ac:dyDescent="0.25">
      <c r="B13" s="13">
        <v>2</v>
      </c>
      <c r="C13" s="7" t="s">
        <v>147</v>
      </c>
      <c r="D13" s="7" t="s">
        <v>87</v>
      </c>
      <c r="F13" s="13">
        <v>2</v>
      </c>
      <c r="G13" s="7" t="s">
        <v>147</v>
      </c>
      <c r="H13" s="7" t="s">
        <v>87</v>
      </c>
    </row>
    <row r="14" spans="2:8" x14ac:dyDescent="0.25">
      <c r="B14" s="78" t="s">
        <v>92</v>
      </c>
      <c r="C14" s="79"/>
      <c r="D14" s="80"/>
      <c r="F14" s="78" t="s">
        <v>92</v>
      </c>
      <c r="G14" s="79"/>
      <c r="H14" s="80"/>
    </row>
    <row r="15" spans="2:8" x14ac:dyDescent="0.25">
      <c r="B15" s="11" t="s">
        <v>76</v>
      </c>
      <c r="C15" s="12" t="s">
        <v>77</v>
      </c>
      <c r="D15" s="12" t="s">
        <v>72</v>
      </c>
      <c r="F15" s="11" t="s">
        <v>76</v>
      </c>
      <c r="G15" s="12" t="s">
        <v>77</v>
      </c>
      <c r="H15" s="12" t="s">
        <v>72</v>
      </c>
    </row>
    <row r="16" spans="2:8" x14ac:dyDescent="0.25">
      <c r="B16" s="13">
        <v>2</v>
      </c>
      <c r="C16" s="7" t="s">
        <v>79</v>
      </c>
      <c r="D16" s="7" t="s">
        <v>94</v>
      </c>
      <c r="F16" s="13">
        <v>2</v>
      </c>
      <c r="G16" s="7" t="s">
        <v>93</v>
      </c>
      <c r="H16" s="7" t="s">
        <v>95</v>
      </c>
    </row>
    <row r="17" spans="2:8" x14ac:dyDescent="0.25">
      <c r="B17" s="13">
        <v>2</v>
      </c>
      <c r="C17" s="7" t="s">
        <v>93</v>
      </c>
      <c r="D17" s="7" t="s">
        <v>95</v>
      </c>
      <c r="F17" s="13">
        <v>1</v>
      </c>
      <c r="G17" s="7" t="s">
        <v>96</v>
      </c>
      <c r="H17" s="7" t="s">
        <v>97</v>
      </c>
    </row>
    <row r="18" spans="2:8" x14ac:dyDescent="0.25">
      <c r="B18" s="13">
        <v>1</v>
      </c>
      <c r="C18" s="7" t="s">
        <v>96</v>
      </c>
      <c r="D18" s="7" t="s">
        <v>97</v>
      </c>
      <c r="F18" s="75" t="s">
        <v>102</v>
      </c>
      <c r="G18" s="76"/>
      <c r="H18" s="77"/>
    </row>
    <row r="19" spans="2:8" x14ac:dyDescent="0.25">
      <c r="B19" s="75" t="s">
        <v>102</v>
      </c>
      <c r="C19" s="76"/>
      <c r="D19" s="77"/>
    </row>
  </sheetData>
  <sheetProtection algorithmName="SHA-512" hashValue="UMAhHgvNGf6PZyiZMv9T2K1nHFO1+rbg807usF/JXfj9KOtiVkHuFbmnM03qM6FIEHxkzRwzEm/qMepQDJ9ChQ==" saltValue="jG4sFDWdUjAER3vwzm4AIg==" spinCount="100000" sheet="1" objects="1" scenarios="1"/>
  <mergeCells count="8">
    <mergeCell ref="B19:D19"/>
    <mergeCell ref="F18:H18"/>
    <mergeCell ref="B2:D2"/>
    <mergeCell ref="F2:H2"/>
    <mergeCell ref="F3:H3"/>
    <mergeCell ref="F14:H14"/>
    <mergeCell ref="B3:D3"/>
    <mergeCell ref="B14:D14"/>
  </mergeCells>
  <hyperlinks>
    <hyperlink ref="B19:D19" location="CALCULADOR!A1" display="INICIO"/>
    <hyperlink ref="F18:H18" location="CALCULADOR!A1" display="INICIO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F24" sqref="F24"/>
    </sheetView>
  </sheetViews>
  <sheetFormatPr baseColWidth="10" defaultRowHeight="15" x14ac:dyDescent="0.25"/>
  <cols>
    <col min="2" max="2" width="9.140625" bestFit="1" customWidth="1"/>
    <col min="3" max="3" width="17.7109375" bestFit="1" customWidth="1"/>
    <col min="4" max="4" width="54.28515625" bestFit="1" customWidth="1"/>
    <col min="5" max="5" width="3" customWidth="1"/>
    <col min="6" max="6" width="9.140625" bestFit="1" customWidth="1"/>
    <col min="7" max="7" width="17.7109375" bestFit="1" customWidth="1"/>
    <col min="8" max="8" width="55.28515625" bestFit="1" customWidth="1"/>
  </cols>
  <sheetData>
    <row r="2" spans="2:8" x14ac:dyDescent="0.25">
      <c r="B2" s="74" t="s">
        <v>148</v>
      </c>
      <c r="C2" s="74"/>
      <c r="D2" s="74"/>
      <c r="F2" s="74" t="s">
        <v>149</v>
      </c>
      <c r="G2" s="74"/>
      <c r="H2" s="74"/>
    </row>
    <row r="3" spans="2:8" x14ac:dyDescent="0.25">
      <c r="B3" s="78" t="s">
        <v>151</v>
      </c>
      <c r="C3" s="79"/>
      <c r="D3" s="80"/>
      <c r="F3" s="78" t="s">
        <v>150</v>
      </c>
      <c r="G3" s="79"/>
      <c r="H3" s="80"/>
    </row>
    <row r="4" spans="2:8" x14ac:dyDescent="0.25">
      <c r="B4" s="11" t="s">
        <v>76</v>
      </c>
      <c r="C4" s="12" t="s">
        <v>77</v>
      </c>
      <c r="D4" s="12" t="s">
        <v>72</v>
      </c>
      <c r="F4" s="11" t="s">
        <v>76</v>
      </c>
      <c r="G4" s="12" t="s">
        <v>77</v>
      </c>
      <c r="H4" s="12" t="s">
        <v>72</v>
      </c>
    </row>
    <row r="5" spans="2:8" x14ac:dyDescent="0.25">
      <c r="B5" s="13">
        <v>138</v>
      </c>
      <c r="C5" s="7" t="s">
        <v>128</v>
      </c>
      <c r="D5" s="7" t="s">
        <v>89</v>
      </c>
      <c r="F5" s="13">
        <v>108</v>
      </c>
      <c r="G5" s="7" t="s">
        <v>129</v>
      </c>
      <c r="H5" s="7" t="s">
        <v>130</v>
      </c>
    </row>
    <row r="6" spans="2:8" x14ac:dyDescent="0.25">
      <c r="B6" s="13">
        <v>1</v>
      </c>
      <c r="C6" s="7" t="s">
        <v>99</v>
      </c>
      <c r="D6" s="7" t="s">
        <v>100</v>
      </c>
      <c r="F6" s="13">
        <v>1</v>
      </c>
      <c r="G6" s="7" t="s">
        <v>99</v>
      </c>
      <c r="H6" s="7" t="s">
        <v>100</v>
      </c>
    </row>
    <row r="7" spans="2:8" x14ac:dyDescent="0.25">
      <c r="B7" s="13">
        <v>1</v>
      </c>
      <c r="C7" s="7" t="s">
        <v>131</v>
      </c>
      <c r="D7" s="7" t="s">
        <v>91</v>
      </c>
      <c r="F7" s="13">
        <v>13</v>
      </c>
      <c r="G7" s="7" t="s">
        <v>132</v>
      </c>
      <c r="H7" s="7" t="s">
        <v>133</v>
      </c>
    </row>
    <row r="8" spans="2:8" x14ac:dyDescent="0.25">
      <c r="B8" s="13">
        <v>17</v>
      </c>
      <c r="C8" s="7" t="s">
        <v>132</v>
      </c>
      <c r="D8" s="7" t="s">
        <v>133</v>
      </c>
      <c r="F8" s="13">
        <v>1</v>
      </c>
      <c r="G8" s="7" t="s">
        <v>80</v>
      </c>
      <c r="H8" s="7" t="s">
        <v>84</v>
      </c>
    </row>
    <row r="9" spans="2:8" x14ac:dyDescent="0.25">
      <c r="B9" s="13">
        <v>1</v>
      </c>
      <c r="C9" s="7" t="s">
        <v>80</v>
      </c>
      <c r="D9" s="7" t="s">
        <v>84</v>
      </c>
      <c r="F9" s="13">
        <v>1</v>
      </c>
      <c r="G9" s="7" t="s">
        <v>81</v>
      </c>
      <c r="H9" s="7" t="s">
        <v>75</v>
      </c>
    </row>
    <row r="10" spans="2:8" x14ac:dyDescent="0.25">
      <c r="B10" s="13">
        <v>1</v>
      </c>
      <c r="C10" s="7" t="s">
        <v>81</v>
      </c>
      <c r="D10" s="7" t="s">
        <v>75</v>
      </c>
      <c r="F10" s="13">
        <v>1</v>
      </c>
      <c r="G10" s="7" t="s">
        <v>82</v>
      </c>
      <c r="H10" s="7" t="s">
        <v>85</v>
      </c>
    </row>
    <row r="11" spans="2:8" x14ac:dyDescent="0.25">
      <c r="B11" s="13">
        <v>1</v>
      </c>
      <c r="C11" s="7" t="s">
        <v>82</v>
      </c>
      <c r="D11" s="7" t="s">
        <v>85</v>
      </c>
      <c r="F11" s="13">
        <v>1</v>
      </c>
      <c r="G11" s="7" t="s">
        <v>83</v>
      </c>
      <c r="H11" s="7" t="s">
        <v>86</v>
      </c>
    </row>
    <row r="12" spans="2:8" x14ac:dyDescent="0.25">
      <c r="B12" s="13">
        <v>1</v>
      </c>
      <c r="C12" s="7" t="s">
        <v>83</v>
      </c>
      <c r="D12" s="7" t="s">
        <v>86</v>
      </c>
      <c r="F12" s="13">
        <v>6</v>
      </c>
      <c r="G12" s="7" t="s">
        <v>147</v>
      </c>
      <c r="H12" s="7" t="s">
        <v>87</v>
      </c>
    </row>
    <row r="13" spans="2:8" x14ac:dyDescent="0.25">
      <c r="B13" s="13">
        <v>6</v>
      </c>
      <c r="C13" s="7" t="s">
        <v>147</v>
      </c>
      <c r="D13" s="7" t="s">
        <v>87</v>
      </c>
      <c r="F13" s="78" t="s">
        <v>92</v>
      </c>
      <c r="G13" s="79"/>
      <c r="H13" s="80"/>
    </row>
    <row r="14" spans="2:8" x14ac:dyDescent="0.25">
      <c r="B14" s="78" t="s">
        <v>92</v>
      </c>
      <c r="C14" s="79"/>
      <c r="D14" s="80"/>
      <c r="F14" s="11" t="s">
        <v>76</v>
      </c>
      <c r="G14" s="12" t="s">
        <v>77</v>
      </c>
      <c r="H14" s="12" t="s">
        <v>72</v>
      </c>
    </row>
    <row r="15" spans="2:8" x14ac:dyDescent="0.25">
      <c r="B15" s="11" t="s">
        <v>76</v>
      </c>
      <c r="C15" s="12" t="s">
        <v>77</v>
      </c>
      <c r="D15" s="12" t="s">
        <v>72</v>
      </c>
      <c r="F15" s="13">
        <v>2</v>
      </c>
      <c r="G15" s="7" t="s">
        <v>79</v>
      </c>
      <c r="H15" s="7" t="s">
        <v>94</v>
      </c>
    </row>
    <row r="16" spans="2:8" x14ac:dyDescent="0.25">
      <c r="B16" s="13">
        <v>2</v>
      </c>
      <c r="C16" s="7" t="s">
        <v>79</v>
      </c>
      <c r="D16" s="7" t="s">
        <v>94</v>
      </c>
      <c r="F16" s="13">
        <v>3</v>
      </c>
      <c r="G16" s="7" t="s">
        <v>93</v>
      </c>
      <c r="H16" s="7" t="s">
        <v>95</v>
      </c>
    </row>
    <row r="17" spans="2:8" x14ac:dyDescent="0.25">
      <c r="B17" s="13">
        <v>3</v>
      </c>
      <c r="C17" s="7" t="s">
        <v>93</v>
      </c>
      <c r="D17" s="7" t="s">
        <v>95</v>
      </c>
      <c r="F17" s="13">
        <v>1</v>
      </c>
      <c r="G17" s="7" t="s">
        <v>96</v>
      </c>
      <c r="H17" s="7" t="s">
        <v>97</v>
      </c>
    </row>
    <row r="18" spans="2:8" x14ac:dyDescent="0.25">
      <c r="B18" s="13">
        <v>1</v>
      </c>
      <c r="C18" s="7" t="s">
        <v>96</v>
      </c>
      <c r="D18" s="7" t="s">
        <v>97</v>
      </c>
      <c r="F18" s="75" t="s">
        <v>102</v>
      </c>
      <c r="G18" s="76"/>
      <c r="H18" s="77"/>
    </row>
    <row r="19" spans="2:8" x14ac:dyDescent="0.25">
      <c r="B19" s="75" t="s">
        <v>102</v>
      </c>
      <c r="C19" s="76"/>
      <c r="D19" s="77"/>
    </row>
  </sheetData>
  <sheetProtection algorithmName="SHA-512" hashValue="9759N+RWwxWH7JdypHZosye93smar/i2ecRsH+DAFA5cdszyOIX0k0fInWgpqchmY4ZFaMoCQqFAw/rbOD9Czw==" saltValue="fhdD3m+xV5wEvuE+dwkB7A==" spinCount="100000" sheet="1" objects="1" scenarios="1"/>
  <mergeCells count="8">
    <mergeCell ref="B2:D2"/>
    <mergeCell ref="F2:H2"/>
    <mergeCell ref="B3:D3"/>
    <mergeCell ref="F3:H3"/>
    <mergeCell ref="B19:D19"/>
    <mergeCell ref="F18:H18"/>
    <mergeCell ref="F13:H13"/>
    <mergeCell ref="B14:D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workbookViewId="0">
      <selection activeCell="J16" sqref="J16"/>
    </sheetView>
  </sheetViews>
  <sheetFormatPr baseColWidth="10" defaultRowHeight="15" x14ac:dyDescent="0.25"/>
  <cols>
    <col min="1" max="1" width="7.140625" customWidth="1"/>
    <col min="2" max="2" width="34.28515625" customWidth="1"/>
    <col min="3" max="3" width="1" customWidth="1"/>
    <col min="4" max="4" width="20.42578125" bestFit="1" customWidth="1"/>
    <col min="5" max="5" width="14.5703125" customWidth="1"/>
    <col min="6" max="6" width="1.28515625" customWidth="1"/>
    <col min="7" max="8" width="20.42578125" hidden="1" customWidth="1"/>
    <col min="9" max="9" width="9.28515625" hidden="1" customWidth="1"/>
  </cols>
  <sheetData>
    <row r="1" spans="2:11" ht="15.75" thickBot="1" x14ac:dyDescent="0.3"/>
    <row r="2" spans="2:11" x14ac:dyDescent="0.25">
      <c r="B2" s="81" t="s">
        <v>126</v>
      </c>
      <c r="C2" s="82"/>
      <c r="D2" s="82"/>
      <c r="E2" s="82"/>
      <c r="F2" s="82"/>
      <c r="G2" s="82"/>
      <c r="H2" s="82"/>
      <c r="I2" s="82"/>
      <c r="J2" s="82"/>
      <c r="K2" s="83"/>
    </row>
    <row r="3" spans="2:11" x14ac:dyDescent="0.25">
      <c r="B3" s="84"/>
      <c r="C3" s="85"/>
      <c r="D3" s="85"/>
      <c r="E3" s="85"/>
      <c r="F3" s="85"/>
      <c r="G3" s="85"/>
      <c r="H3" s="85"/>
      <c r="I3" s="85"/>
      <c r="J3" s="85"/>
      <c r="K3" s="86"/>
    </row>
    <row r="4" spans="2:11" ht="15.75" thickBot="1" x14ac:dyDescent="0.3">
      <c r="B4" s="87"/>
      <c r="C4" s="88"/>
      <c r="D4" s="88"/>
      <c r="E4" s="88"/>
      <c r="F4" s="88"/>
      <c r="G4" s="88"/>
      <c r="H4" s="88"/>
      <c r="I4" s="88"/>
      <c r="J4" s="88"/>
      <c r="K4" s="89"/>
    </row>
    <row r="5" spans="2:11" ht="15.75" thickBot="1" x14ac:dyDescent="0.3">
      <c r="B5" s="18"/>
      <c r="D5" s="18"/>
      <c r="E5" s="18"/>
      <c r="G5" s="18"/>
      <c r="H5" s="18"/>
    </row>
    <row r="6" spans="2:11" ht="15.75" thickBot="1" x14ac:dyDescent="0.3">
      <c r="B6" s="39" t="s">
        <v>104</v>
      </c>
      <c r="D6" s="92" t="s">
        <v>110</v>
      </c>
      <c r="E6" s="93"/>
      <c r="G6" s="96" t="s">
        <v>110</v>
      </c>
      <c r="H6" s="97"/>
      <c r="J6" s="41" t="s">
        <v>121</v>
      </c>
      <c r="K6" s="42" t="s">
        <v>119</v>
      </c>
    </row>
    <row r="7" spans="2:11" ht="15.75" thickBot="1" x14ac:dyDescent="0.3">
      <c r="B7" s="40" t="s">
        <v>105</v>
      </c>
      <c r="D7" s="90">
        <f>_xlfn.IFNA(VLOOKUP(B7,G7:H11,2,FALSE),"N/A")</f>
        <v>0.01</v>
      </c>
      <c r="E7" s="91"/>
      <c r="G7" s="28" t="s">
        <v>105</v>
      </c>
      <c r="H7" s="25">
        <v>0.01</v>
      </c>
      <c r="J7" s="43">
        <v>18</v>
      </c>
      <c r="K7" s="44">
        <v>0.75</v>
      </c>
    </row>
    <row r="8" spans="2:11" ht="15.75" thickBot="1" x14ac:dyDescent="0.3">
      <c r="B8" s="39" t="s">
        <v>117</v>
      </c>
      <c r="D8" s="92" t="s">
        <v>115</v>
      </c>
      <c r="E8" s="93"/>
      <c r="G8" s="28" t="s">
        <v>108</v>
      </c>
      <c r="H8" s="26">
        <v>5.0000000000000001E-3</v>
      </c>
      <c r="J8" s="43">
        <v>17</v>
      </c>
      <c r="K8" s="44">
        <v>1</v>
      </c>
    </row>
    <row r="9" spans="2:11" ht="15.75" thickBot="1" x14ac:dyDescent="0.3">
      <c r="B9" s="40" t="s">
        <v>112</v>
      </c>
      <c r="D9" s="98">
        <f>_xlfn.IFNA(VLOOKUP(B9,G14:H15,2,FALSE),"N/A")</f>
        <v>56</v>
      </c>
      <c r="E9" s="99"/>
      <c r="G9" s="28" t="s">
        <v>106</v>
      </c>
      <c r="H9" s="25">
        <v>0.01</v>
      </c>
      <c r="J9" s="43">
        <v>16</v>
      </c>
      <c r="K9" s="44">
        <v>1.5</v>
      </c>
    </row>
    <row r="10" spans="2:11" ht="15.75" thickBot="1" x14ac:dyDescent="0.3">
      <c r="B10" s="39" t="s">
        <v>127</v>
      </c>
      <c r="D10" s="92" t="s">
        <v>118</v>
      </c>
      <c r="E10" s="93"/>
      <c r="G10" s="28" t="s">
        <v>109</v>
      </c>
      <c r="H10" s="25">
        <v>0.03</v>
      </c>
      <c r="J10" s="43">
        <v>14</v>
      </c>
      <c r="K10" s="44">
        <v>2.5</v>
      </c>
    </row>
    <row r="11" spans="2:11" ht="15.75" thickBot="1" x14ac:dyDescent="0.3">
      <c r="B11" s="47">
        <v>1</v>
      </c>
      <c r="D11" s="98">
        <f>(B11*D7)</f>
        <v>0.01</v>
      </c>
      <c r="E11" s="99"/>
      <c r="G11" s="29" t="s">
        <v>107</v>
      </c>
      <c r="H11" s="27">
        <v>0.03</v>
      </c>
      <c r="J11" s="43">
        <v>12</v>
      </c>
      <c r="K11" s="44">
        <v>4</v>
      </c>
    </row>
    <row r="12" spans="2:11" ht="15.75" thickBot="1" x14ac:dyDescent="0.3">
      <c r="B12" s="39" t="s">
        <v>114</v>
      </c>
      <c r="D12" s="92" t="s">
        <v>120</v>
      </c>
      <c r="E12" s="93"/>
      <c r="G12" s="18"/>
      <c r="H12" s="18"/>
      <c r="J12" s="43">
        <v>10</v>
      </c>
      <c r="K12" s="44">
        <v>6</v>
      </c>
    </row>
    <row r="13" spans="2:11" ht="15.75" thickBot="1" x14ac:dyDescent="0.3">
      <c r="B13" s="47">
        <v>10</v>
      </c>
      <c r="D13" s="94">
        <f>(2*B13*B15/(D9*D11))</f>
        <v>3.5714285714285712</v>
      </c>
      <c r="E13" s="95"/>
      <c r="G13" s="96" t="s">
        <v>111</v>
      </c>
      <c r="H13" s="97"/>
      <c r="J13" s="43">
        <v>8</v>
      </c>
      <c r="K13" s="44">
        <v>10</v>
      </c>
    </row>
    <row r="14" spans="2:11" ht="15.75" thickBot="1" x14ac:dyDescent="0.3">
      <c r="B14" s="39" t="s">
        <v>116</v>
      </c>
      <c r="G14" s="28" t="s">
        <v>112</v>
      </c>
      <c r="H14" s="23">
        <v>56</v>
      </c>
      <c r="J14" s="43">
        <v>6</v>
      </c>
      <c r="K14" s="44">
        <v>16</v>
      </c>
    </row>
    <row r="15" spans="2:11" ht="15.75" thickBot="1" x14ac:dyDescent="0.3">
      <c r="B15" s="47">
        <v>0.1</v>
      </c>
      <c r="G15" s="29" t="s">
        <v>113</v>
      </c>
      <c r="H15" s="24">
        <v>35</v>
      </c>
      <c r="J15" s="43">
        <v>4</v>
      </c>
      <c r="K15" s="44">
        <v>25</v>
      </c>
    </row>
    <row r="16" spans="2:11" x14ac:dyDescent="0.25">
      <c r="D16" s="18"/>
      <c r="E16" s="18"/>
      <c r="G16" s="18"/>
      <c r="H16" s="18"/>
      <c r="J16" s="43">
        <v>2</v>
      </c>
      <c r="K16" s="44">
        <v>35</v>
      </c>
    </row>
    <row r="17" spans="2:11" x14ac:dyDescent="0.25">
      <c r="G17" s="30"/>
      <c r="J17" s="43">
        <v>1</v>
      </c>
      <c r="K17" s="44">
        <v>50</v>
      </c>
    </row>
    <row r="18" spans="2:11" x14ac:dyDescent="0.25">
      <c r="J18" s="43" t="s">
        <v>122</v>
      </c>
      <c r="K18" s="44">
        <v>55</v>
      </c>
    </row>
    <row r="19" spans="2:11" x14ac:dyDescent="0.25">
      <c r="D19" s="18"/>
      <c r="E19" s="18"/>
      <c r="J19" s="43" t="s">
        <v>123</v>
      </c>
      <c r="K19" s="44">
        <v>70</v>
      </c>
    </row>
    <row r="20" spans="2:11" ht="15.75" thickBot="1" x14ac:dyDescent="0.3">
      <c r="B20" s="18"/>
      <c r="D20" s="18"/>
      <c r="E20" s="18"/>
      <c r="J20" s="45" t="s">
        <v>124</v>
      </c>
      <c r="K20" s="46">
        <v>95</v>
      </c>
    </row>
    <row r="21" spans="2:11" x14ac:dyDescent="0.25">
      <c r="B21" s="18"/>
    </row>
    <row r="22" spans="2:11" x14ac:dyDescent="0.25">
      <c r="B22" s="18"/>
    </row>
  </sheetData>
  <sheetProtection algorithmName="SHA-512" hashValue="Ub8IVzZewheRZJU3eFgA/vMwOeEuW12tU1+UPie+wdo/Kg/QvaZ3JZ6u8xYzBAWip2Fn1vVNaCp8XZW7P7rLiA==" saltValue="FfXF4uVOpvDwt8I2to184g==" spinCount="100000" sheet="1" objects="1" scenarios="1"/>
  <mergeCells count="11">
    <mergeCell ref="B2:K4"/>
    <mergeCell ref="D7:E7"/>
    <mergeCell ref="D10:E10"/>
    <mergeCell ref="D13:E13"/>
    <mergeCell ref="G6:H6"/>
    <mergeCell ref="G13:H13"/>
    <mergeCell ref="D11:E11"/>
    <mergeCell ref="D8:E8"/>
    <mergeCell ref="D12:E12"/>
    <mergeCell ref="D6:E6"/>
    <mergeCell ref="D9:E9"/>
  </mergeCells>
  <conditionalFormatting sqref="K7:K20">
    <cfRule type="cellIs" dxfId="0" priority="4" operator="lessThan">
      <formula>$D$13</formula>
    </cfRule>
  </conditionalFormatting>
  <dataValidations xWindow="419" yWindow="345" count="5">
    <dataValidation type="list" allowBlank="1" showInputMessage="1" promptTitle="Distancia de cable entre..." prompt="Distancia de cable entre..." sqref="B7">
      <formula1>"Paneles - Controlador,Controlador - Baterias,Baterias - Inversor,Iluminacion,Otros"</formula1>
    </dataValidation>
    <dataValidation type="list" allowBlank="1" showInputMessage="1" showErrorMessage="1" promptTitle="Seleccione Maerial del Conductor" prompt="Seleccione Maerial del Conductor" sqref="B9">
      <formula1>"Cobre,Aluminio"</formula1>
    </dataValidation>
    <dataValidation allowBlank="1" showInputMessage="1" showErrorMessage="1" promptTitle="Ingrese el valor del Voltaje" prompt="Ingrese el valor del Voltaje" sqref="B11"/>
    <dataValidation allowBlank="1" showInputMessage="1" showErrorMessage="1" promptTitle="Valor en Metros" prompt="Valor en Metros" sqref="B13"/>
    <dataValidation allowBlank="1" showInputMessage="1" showErrorMessage="1" promptTitle="Amperaje Que Maneja El Cable" prompt="Amperaje Que Maneja El Cable" sqref="B1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CALCULADOR</vt:lpstr>
      <vt:lpstr>HORAS DE INCIDENCIA SOLAR</vt:lpstr>
      <vt:lpstr>KIT1K</vt:lpstr>
      <vt:lpstr>KIT2K</vt:lpstr>
      <vt:lpstr>KIT5K</vt:lpstr>
      <vt:lpstr>KIT35K</vt:lpstr>
      <vt:lpstr>CABLE DC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Topete</dc:creator>
  <cp:lastModifiedBy>E-EC1-3143</cp:lastModifiedBy>
  <dcterms:created xsi:type="dcterms:W3CDTF">2018-03-20T22:35:42Z</dcterms:created>
  <dcterms:modified xsi:type="dcterms:W3CDTF">2022-04-07T16:35:45Z</dcterms:modified>
</cp:coreProperties>
</file>